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8505" windowHeight="4530" tabRatio="520"/>
  </bookViews>
  <sheets>
    <sheet name="先付年金现值与终值的计算" sheetId="9" r:id="rId1"/>
  </sheets>
  <calcPr calcId="145621"/>
</workbook>
</file>

<file path=xl/calcChain.xml><?xml version="1.0" encoding="utf-8"?>
<calcChain xmlns="http://schemas.openxmlformats.org/spreadsheetml/2006/main">
  <c r="C21" i="9" l="1"/>
  <c r="C20" i="9"/>
  <c r="C19" i="9"/>
  <c r="C18" i="9"/>
  <c r="C17" i="9"/>
  <c r="C16" i="9"/>
  <c r="C14" i="9"/>
  <c r="F13" i="9"/>
  <c r="C13" i="9"/>
  <c r="F12" i="9"/>
  <c r="F11" i="9"/>
  <c r="F10" i="9"/>
  <c r="C7" i="9"/>
  <c r="F4" i="9"/>
  <c r="F14" i="9" l="1"/>
</calcChain>
</file>

<file path=xl/sharedStrings.xml><?xml version="1.0" encoding="utf-8"?>
<sst xmlns="http://schemas.openxmlformats.org/spreadsheetml/2006/main" count="41" uniqueCount="34">
  <si>
    <t>公司名称</t>
    <phoneticPr fontId="2" type="noConversion"/>
  </si>
  <si>
    <t>华云信息有限公司</t>
    <phoneticPr fontId="2" type="noConversion"/>
  </si>
  <si>
    <t>单位</t>
    <phoneticPr fontId="2" type="noConversion"/>
  </si>
  <si>
    <t>元</t>
    <phoneticPr fontId="2" type="noConversion"/>
  </si>
  <si>
    <t>财务部意见</t>
    <phoneticPr fontId="2" type="noConversion"/>
  </si>
  <si>
    <t>签字</t>
    <phoneticPr fontId="2" type="noConversion"/>
  </si>
  <si>
    <t>盖章</t>
    <phoneticPr fontId="2" type="noConversion"/>
  </si>
  <si>
    <r>
      <t xml:space="preserve">年 </t>
    </r>
    <r>
      <rPr>
        <sz val="12"/>
        <rFont val="宋体"/>
        <family val="3"/>
        <charset val="134"/>
      </rPr>
      <t xml:space="preserve">  月   日   </t>
    </r>
    <phoneticPr fontId="2" type="noConversion"/>
  </si>
  <si>
    <t>一、年金终值</t>
    <phoneticPr fontId="2" type="noConversion"/>
  </si>
  <si>
    <t>二、年金现值</t>
    <phoneticPr fontId="2" type="noConversion"/>
  </si>
  <si>
    <t>每月末存入金额</t>
    <phoneticPr fontId="2" type="noConversion"/>
  </si>
  <si>
    <t>应存入总金额</t>
    <phoneticPr fontId="2" type="noConversion"/>
  </si>
  <si>
    <t>年利率</t>
    <phoneticPr fontId="2" type="noConversion"/>
  </si>
  <si>
    <t>存款年限</t>
    <phoneticPr fontId="2" type="noConversion"/>
  </si>
  <si>
    <t>年金终值</t>
    <phoneticPr fontId="2" type="noConversion"/>
  </si>
  <si>
    <t>三、本金与利息偿还计算</t>
    <phoneticPr fontId="2" type="noConversion"/>
  </si>
  <si>
    <t>四、现阶段已还比例</t>
    <phoneticPr fontId="2" type="noConversion"/>
  </si>
  <si>
    <t>贷款额</t>
    <phoneticPr fontId="2" type="noConversion"/>
  </si>
  <si>
    <t>本金总额</t>
    <phoneticPr fontId="2" type="noConversion"/>
  </si>
  <si>
    <t>偿还时间</t>
    <phoneticPr fontId="2" type="noConversion"/>
  </si>
  <si>
    <t>利息总额</t>
    <phoneticPr fontId="2" type="noConversion"/>
  </si>
  <si>
    <t>利率</t>
    <phoneticPr fontId="2" type="noConversion"/>
  </si>
  <si>
    <t>已支付利息</t>
    <phoneticPr fontId="2" type="noConversion"/>
  </si>
  <si>
    <t>按年偿还</t>
    <phoneticPr fontId="2" type="noConversion"/>
  </si>
  <si>
    <t>已支付本金</t>
    <phoneticPr fontId="2" type="noConversion"/>
  </si>
  <si>
    <t>按月偿还</t>
    <phoneticPr fontId="2" type="noConversion"/>
  </si>
  <si>
    <t>已还比例</t>
    <phoneticPr fontId="2" type="noConversion"/>
  </si>
  <si>
    <t>第1个月应付利息</t>
    <phoneticPr fontId="2" type="noConversion"/>
  </si>
  <si>
    <t>最后一个月应付利息</t>
    <phoneticPr fontId="2" type="noConversion"/>
  </si>
  <si>
    <t>第1个月应付本金</t>
    <phoneticPr fontId="2" type="noConversion"/>
  </si>
  <si>
    <t>最后一个月应付本金</t>
    <phoneticPr fontId="2" type="noConversion"/>
  </si>
  <si>
    <t>第二年支付的利息</t>
    <phoneticPr fontId="2" type="noConversion"/>
  </si>
  <si>
    <t>第二年支付的本金</t>
    <phoneticPr fontId="2" type="noConversion"/>
  </si>
  <si>
    <t>先付年金现值与终值的计算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</si>
</sst>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￥&quot;#,##0.00;&quot;￥&quot;\-#,##0.00"/>
    <numFmt numFmtId="8" formatCode="&quot;￥&quot;#,##0.00;[Red]&quot;￥&quot;\-#,##0.00"/>
    <numFmt numFmtId="180" formatCode="0_ "/>
    <numFmt numFmtId="181" formatCode="0.0000%"/>
    <numFmt numFmtId="182" formatCode="0.00_ "/>
    <numFmt numFmtId="183" formatCode="0.000_ ;[Red]\-0.000\ "/>
  </numFmts>
  <fonts count="6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1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/>
    <xf numFmtId="10" fontId="3" fillId="0" borderId="7" xfId="0" applyNumberFormat="1" applyFont="1" applyBorder="1"/>
    <xf numFmtId="0" fontId="3" fillId="0" borderId="7" xfId="0" applyFont="1" applyBorder="1"/>
    <xf numFmtId="10" fontId="3" fillId="0" borderId="10" xfId="0" applyNumberFormat="1" applyFont="1" applyBorder="1"/>
    <xf numFmtId="0" fontId="3" fillId="0" borderId="0" xfId="0" applyFont="1"/>
    <xf numFmtId="10" fontId="3" fillId="0" borderId="0" xfId="0" applyNumberFormat="1" applyFont="1"/>
    <xf numFmtId="181" fontId="3" fillId="0" borderId="0" xfId="0" applyNumberFormat="1" applyFont="1"/>
    <xf numFmtId="182" fontId="3" fillId="0" borderId="0" xfId="0" applyNumberFormat="1" applyFont="1"/>
    <xf numFmtId="183" fontId="3" fillId="0" borderId="0" xfId="0" applyNumberFormat="1" applyFont="1"/>
    <xf numFmtId="8" fontId="3" fillId="0" borderId="1" xfId="0" applyNumberFormat="1" applyFont="1" applyBorder="1"/>
    <xf numFmtId="0" fontId="0" fillId="0" borderId="0" xfId="0" applyBorder="1" applyAlignment="1">
      <alignment vertical="center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center"/>
    </xf>
    <xf numFmtId="0" fontId="3" fillId="0" borderId="11" xfId="0" applyFont="1" applyBorder="1"/>
    <xf numFmtId="0" fontId="3" fillId="0" borderId="0" xfId="0" applyFont="1" applyBorder="1"/>
    <xf numFmtId="0" fontId="3" fillId="0" borderId="4" xfId="0" applyFont="1" applyBorder="1"/>
    <xf numFmtId="10" fontId="3" fillId="0" borderId="0" xfId="0" applyNumberFormat="1" applyFont="1" applyBorder="1"/>
    <xf numFmtId="181" fontId="3" fillId="0" borderId="0" xfId="0" applyNumberFormat="1" applyFont="1" applyBorder="1"/>
    <xf numFmtId="182" fontId="3" fillId="0" borderId="0" xfId="0" applyNumberFormat="1" applyFont="1" applyBorder="1"/>
    <xf numFmtId="183" fontId="3" fillId="0" borderId="0" xfId="0" applyNumberFormat="1" applyFont="1" applyBorder="1"/>
    <xf numFmtId="0" fontId="4" fillId="3" borderId="9" xfId="0" applyFont="1" applyFill="1" applyBorder="1"/>
    <xf numFmtId="0" fontId="4" fillId="3" borderId="7" xfId="0" applyFont="1" applyFill="1" applyBorder="1"/>
    <xf numFmtId="0" fontId="3" fillId="0" borderId="0" xfId="0" applyFont="1" applyAlignment="1">
      <alignment horizontal="left" vertical="center"/>
    </xf>
    <xf numFmtId="8" fontId="3" fillId="2" borderId="7" xfId="0" applyNumberFormat="1" applyFont="1" applyFill="1" applyBorder="1"/>
    <xf numFmtId="8" fontId="3" fillId="2" borderId="8" xfId="0" applyNumberFormat="1" applyFont="1" applyFill="1" applyBorder="1"/>
    <xf numFmtId="0" fontId="3" fillId="0" borderId="10" xfId="0" applyFont="1" applyBorder="1"/>
    <xf numFmtId="7" fontId="3" fillId="2" borderId="10" xfId="0" applyNumberFormat="1" applyFont="1" applyFill="1" applyBorder="1"/>
    <xf numFmtId="0" fontId="0" fillId="0" borderId="4" xfId="0" applyBorder="1"/>
    <xf numFmtId="0" fontId="0" fillId="0" borderId="0" xfId="0" applyBorder="1"/>
    <xf numFmtId="0" fontId="0" fillId="0" borderId="1" xfId="0" applyBorder="1"/>
    <xf numFmtId="8" fontId="3" fillId="0" borderId="14" xfId="0" applyNumberFormat="1" applyFont="1" applyBorder="1"/>
    <xf numFmtId="7" fontId="3" fillId="0" borderId="7" xfId="0" applyNumberFormat="1" applyFont="1" applyBorder="1"/>
    <xf numFmtId="180" fontId="3" fillId="0" borderId="7" xfId="0" applyNumberFormat="1" applyFont="1" applyBorder="1"/>
    <xf numFmtId="7" fontId="3" fillId="0" borderId="10" xfId="0" applyNumberFormat="1" applyFont="1" applyBorder="1"/>
    <xf numFmtId="10" fontId="3" fillId="2" borderId="10" xfId="0" applyNumberFormat="1" applyFont="1" applyFill="1" applyBorder="1"/>
    <xf numFmtId="0" fontId="4" fillId="3" borderId="13" xfId="0" applyFont="1" applyFill="1" applyBorder="1"/>
    <xf numFmtId="0" fontId="4" fillId="3" borderId="15" xfId="0" applyFont="1" applyFill="1" applyBorder="1"/>
    <xf numFmtId="10" fontId="4" fillId="3" borderId="7" xfId="0" applyNumberFormat="1" applyFont="1" applyFill="1" applyBorder="1"/>
    <xf numFmtId="181" fontId="4" fillId="3" borderId="7" xfId="0" applyNumberFormat="1" applyFont="1" applyFill="1" applyBorder="1"/>
    <xf numFmtId="182" fontId="4" fillId="3" borderId="7" xfId="0" applyNumberFormat="1" applyFont="1" applyFill="1" applyBorder="1"/>
    <xf numFmtId="183" fontId="4" fillId="3" borderId="7" xfId="0" applyNumberFormat="1" applyFont="1" applyFill="1" applyBorder="1"/>
    <xf numFmtId="0" fontId="1" fillId="0" borderId="3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FA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tabSelected="1" workbookViewId="0">
      <selection activeCell="J22" sqref="J22"/>
    </sheetView>
  </sheetViews>
  <sheetFormatPr defaultRowHeight="14.25" x14ac:dyDescent="0.15"/>
  <cols>
    <col min="2" max="2" width="19.125" customWidth="1"/>
    <col min="3" max="3" width="28.625" customWidth="1"/>
    <col min="4" max="4" width="3.625" customWidth="1"/>
    <col min="5" max="5" width="20.75" customWidth="1"/>
    <col min="6" max="6" width="24.75" customWidth="1"/>
    <col min="7" max="13" width="12.75" bestFit="1" customWidth="1"/>
    <col min="14" max="14" width="12.125" customWidth="1"/>
  </cols>
  <sheetData>
    <row r="1" spans="2:14" ht="36.75" customHeight="1" x14ac:dyDescent="0.15">
      <c r="B1" s="59" t="s">
        <v>33</v>
      </c>
      <c r="C1" s="59"/>
      <c r="D1" s="59"/>
      <c r="E1" s="59"/>
      <c r="F1" s="59"/>
    </row>
    <row r="2" spans="2:14" x14ac:dyDescent="0.15">
      <c r="B2" s="23" t="s">
        <v>0</v>
      </c>
      <c r="C2" s="23" t="s">
        <v>1</v>
      </c>
      <c r="D2" s="23"/>
      <c r="E2" s="23" t="s">
        <v>2</v>
      </c>
      <c r="F2" s="23" t="s">
        <v>3</v>
      </c>
    </row>
    <row r="3" spans="2:14" s="5" customFormat="1" ht="17.25" customHeight="1" thickBot="1" x14ac:dyDescent="0.2">
      <c r="B3" s="54" t="s">
        <v>8</v>
      </c>
      <c r="C3" s="54"/>
      <c r="E3" s="54" t="s">
        <v>9</v>
      </c>
      <c r="F3" s="54"/>
    </row>
    <row r="4" spans="2:14" s="5" customFormat="1" ht="18" customHeight="1" x14ac:dyDescent="0.15">
      <c r="B4" s="36" t="s">
        <v>10</v>
      </c>
      <c r="C4" s="31">
        <v>1500</v>
      </c>
      <c r="D4" s="14"/>
      <c r="E4" s="37" t="s">
        <v>11</v>
      </c>
      <c r="F4" s="25">
        <f>PV(F5,F6,0,-F7,1)</f>
        <v>25657.694801154365</v>
      </c>
    </row>
    <row r="5" spans="2:14" s="5" customFormat="1" ht="18" customHeight="1" x14ac:dyDescent="0.15">
      <c r="B5" s="21" t="s">
        <v>12</v>
      </c>
      <c r="C5" s="2">
        <v>5.2499999999999998E-2</v>
      </c>
      <c r="D5" s="15"/>
      <c r="E5" s="22" t="s">
        <v>12</v>
      </c>
      <c r="F5" s="4">
        <v>5.3499999999999999E-2</v>
      </c>
    </row>
    <row r="6" spans="2:14" s="5" customFormat="1" ht="18" customHeight="1" x14ac:dyDescent="0.15">
      <c r="B6" s="21" t="s">
        <v>13</v>
      </c>
      <c r="C6" s="3">
        <v>3</v>
      </c>
      <c r="D6" s="15"/>
      <c r="E6" s="22" t="s">
        <v>13</v>
      </c>
      <c r="F6" s="26">
        <v>3</v>
      </c>
    </row>
    <row r="7" spans="2:14" s="5" customFormat="1" ht="18" customHeight="1" x14ac:dyDescent="0.15">
      <c r="B7" s="21" t="s">
        <v>14</v>
      </c>
      <c r="C7" s="24">
        <f>FV(C5/12,C6*12,-C4,1)</f>
        <v>58345.811939207211</v>
      </c>
      <c r="D7" s="15"/>
      <c r="E7" s="22" t="s">
        <v>14</v>
      </c>
      <c r="F7" s="34">
        <v>30000</v>
      </c>
    </row>
    <row r="8" spans="2:14" s="5" customFormat="1" ht="18" customHeight="1" x14ac:dyDescent="0.15">
      <c r="B8" s="16"/>
      <c r="C8" s="15"/>
      <c r="D8" s="15"/>
      <c r="E8" s="15"/>
      <c r="F8" s="1"/>
    </row>
    <row r="9" spans="2:14" s="5" customFormat="1" ht="18" customHeight="1" x14ac:dyDescent="0.15">
      <c r="B9" s="55" t="s">
        <v>15</v>
      </c>
      <c r="C9" s="56"/>
      <c r="D9" s="15"/>
      <c r="E9" s="57" t="s">
        <v>16</v>
      </c>
      <c r="F9" s="58"/>
    </row>
    <row r="10" spans="2:14" s="5" customFormat="1" ht="18" customHeight="1" x14ac:dyDescent="0.15">
      <c r="B10" s="21" t="s">
        <v>17</v>
      </c>
      <c r="C10" s="32">
        <v>200000</v>
      </c>
      <c r="D10" s="17"/>
      <c r="E10" s="38" t="s">
        <v>18</v>
      </c>
      <c r="F10" s="27">
        <f>C10</f>
        <v>200000</v>
      </c>
      <c r="G10" s="6"/>
      <c r="H10" s="6"/>
      <c r="I10" s="6"/>
      <c r="J10" s="6"/>
      <c r="K10" s="6"/>
      <c r="L10" s="6"/>
      <c r="M10" s="6"/>
      <c r="N10" s="6"/>
    </row>
    <row r="11" spans="2:14" s="5" customFormat="1" ht="18" customHeight="1" x14ac:dyDescent="0.15">
      <c r="B11" s="21" t="s">
        <v>19</v>
      </c>
      <c r="C11" s="33">
        <v>10</v>
      </c>
      <c r="D11" s="18"/>
      <c r="E11" s="39" t="s">
        <v>20</v>
      </c>
      <c r="F11" s="27">
        <f>C10*C11*C12</f>
        <v>180000</v>
      </c>
      <c r="G11" s="7"/>
      <c r="H11" s="7"/>
      <c r="I11" s="7"/>
      <c r="J11" s="7"/>
      <c r="K11" s="7"/>
      <c r="L11" s="7"/>
      <c r="M11" s="7"/>
      <c r="N11" s="7"/>
    </row>
    <row r="12" spans="2:14" s="5" customFormat="1" ht="18" customHeight="1" x14ac:dyDescent="0.15">
      <c r="B12" s="21" t="s">
        <v>21</v>
      </c>
      <c r="C12" s="2">
        <v>0.09</v>
      </c>
      <c r="D12" s="19"/>
      <c r="E12" s="40" t="s">
        <v>22</v>
      </c>
      <c r="F12" s="27">
        <f>ABS(CUMIPMT(C12/12,C11*12,C10,1,24,1))</f>
        <v>31998.195318217033</v>
      </c>
      <c r="G12" s="8"/>
      <c r="H12" s="8"/>
      <c r="I12" s="8"/>
      <c r="J12" s="8"/>
      <c r="K12" s="8"/>
      <c r="L12" s="8"/>
      <c r="M12" s="8"/>
      <c r="N12" s="8"/>
    </row>
    <row r="13" spans="2:14" s="5" customFormat="1" ht="18" customHeight="1" x14ac:dyDescent="0.15">
      <c r="B13" s="21" t="s">
        <v>23</v>
      </c>
      <c r="C13" s="24">
        <f>PMT(C12,C11,C10,,1)</f>
        <v>-28590.842185143814</v>
      </c>
      <c r="D13" s="20"/>
      <c r="E13" s="41" t="s">
        <v>24</v>
      </c>
      <c r="F13" s="27">
        <f>ABS(CUMPRINC(C12/12,C11*12,C10,1,24,1))</f>
        <v>28353.538081405546</v>
      </c>
      <c r="G13" s="9"/>
      <c r="H13" s="9"/>
      <c r="I13" s="9"/>
      <c r="J13" s="9"/>
      <c r="K13" s="9"/>
      <c r="L13" s="9"/>
      <c r="M13" s="9"/>
      <c r="N13" s="9"/>
    </row>
    <row r="14" spans="2:14" s="5" customFormat="1" ht="18" customHeight="1" x14ac:dyDescent="0.15">
      <c r="B14" s="21" t="s">
        <v>25</v>
      </c>
      <c r="C14" s="24">
        <f>PMT(C12/12,C11*12,C10,,1)</f>
        <v>-2514.6555583176073</v>
      </c>
      <c r="D14" s="15"/>
      <c r="E14" s="22" t="s">
        <v>26</v>
      </c>
      <c r="F14" s="35">
        <f>(F12+F13)/(F10+F11)</f>
        <v>0.15882035105163836</v>
      </c>
    </row>
    <row r="15" spans="2:14" s="5" customFormat="1" ht="18" customHeight="1" x14ac:dyDescent="0.15">
      <c r="B15" s="16"/>
      <c r="C15" s="10"/>
      <c r="D15" s="15"/>
      <c r="E15" s="15"/>
      <c r="F15" s="1"/>
    </row>
    <row r="16" spans="2:14" s="5" customFormat="1" ht="18" customHeight="1" x14ac:dyDescent="0.15">
      <c r="B16" s="21" t="s">
        <v>27</v>
      </c>
      <c r="C16" s="24">
        <f>IPMT(C12/12,1,C11*12,C10,,1)</f>
        <v>0</v>
      </c>
      <c r="D16" s="15"/>
      <c r="E16" s="15"/>
      <c r="F16" s="1"/>
    </row>
    <row r="17" spans="2:6" s="5" customFormat="1" ht="18" customHeight="1" x14ac:dyDescent="0.15">
      <c r="B17" s="21" t="s">
        <v>28</v>
      </c>
      <c r="C17" s="24">
        <f>IPMT(C12/12,C11*12,C11*12,C10,,1)</f>
        <v>-18.719520285242737</v>
      </c>
      <c r="D17" s="15"/>
      <c r="E17" s="15"/>
      <c r="F17" s="1"/>
    </row>
    <row r="18" spans="2:6" s="5" customFormat="1" ht="18" customHeight="1" x14ac:dyDescent="0.15">
      <c r="B18" s="21" t="s">
        <v>29</v>
      </c>
      <c r="C18" s="24">
        <f>PPMT(C12/12,1,C11*12,C10,,1)</f>
        <v>-2514.6555583176073</v>
      </c>
      <c r="D18" s="15"/>
      <c r="E18" s="15"/>
      <c r="F18" s="1"/>
    </row>
    <row r="19" spans="2:6" s="5" customFormat="1" ht="18" customHeight="1" x14ac:dyDescent="0.15">
      <c r="B19" s="21" t="s">
        <v>30</v>
      </c>
      <c r="C19" s="24">
        <f>PPMT(C12/12,C11*12,C11*12,C10,,1)</f>
        <v>-2495.9360380323646</v>
      </c>
      <c r="D19" s="15"/>
      <c r="E19" s="15"/>
      <c r="F19" s="1"/>
    </row>
    <row r="20" spans="2:6" s="5" customFormat="1" ht="18" customHeight="1" x14ac:dyDescent="0.15">
      <c r="B20" s="21" t="s">
        <v>31</v>
      </c>
      <c r="C20" s="24">
        <f>CUMIPMT(C12/12,C11*12,C10,13,24,1)</f>
        <v>-16141.717257634271</v>
      </c>
      <c r="D20" s="15"/>
      <c r="E20" s="15"/>
      <c r="F20" s="1"/>
    </row>
    <row r="21" spans="2:6" s="5" customFormat="1" ht="18" customHeight="1" x14ac:dyDescent="0.15">
      <c r="B21" s="21" t="s">
        <v>32</v>
      </c>
      <c r="C21" s="24">
        <f>CUMPRINC(C12/12,C11*12,C10,13,24,1)</f>
        <v>-14034.149442177018</v>
      </c>
      <c r="D21" s="15"/>
      <c r="E21" s="15"/>
      <c r="F21" s="1"/>
    </row>
    <row r="22" spans="2:6" ht="15" thickBot="1" x14ac:dyDescent="0.2">
      <c r="B22" s="28"/>
      <c r="C22" s="29"/>
      <c r="D22" s="29"/>
      <c r="E22" s="29"/>
      <c r="F22" s="30"/>
    </row>
    <row r="23" spans="2:6" ht="24.95" customHeight="1" x14ac:dyDescent="0.15">
      <c r="B23" s="42" t="s">
        <v>4</v>
      </c>
      <c r="C23" s="43"/>
      <c r="D23" s="12"/>
      <c r="E23" s="48" t="s">
        <v>4</v>
      </c>
      <c r="F23" s="49"/>
    </row>
    <row r="24" spans="2:6" ht="24.95" customHeight="1" x14ac:dyDescent="0.15">
      <c r="B24" s="44" t="s">
        <v>5</v>
      </c>
      <c r="C24" s="45"/>
      <c r="D24" s="11"/>
      <c r="E24" s="50" t="s">
        <v>5</v>
      </c>
      <c r="F24" s="51"/>
    </row>
    <row r="25" spans="2:6" ht="24.95" customHeight="1" x14ac:dyDescent="0.15">
      <c r="B25" s="44" t="s">
        <v>6</v>
      </c>
      <c r="C25" s="45"/>
      <c r="D25" s="11"/>
      <c r="E25" s="50" t="s">
        <v>6</v>
      </c>
      <c r="F25" s="51"/>
    </row>
    <row r="26" spans="2:6" ht="24.95" customHeight="1" thickBot="1" x14ac:dyDescent="0.2">
      <c r="B26" s="46" t="s">
        <v>7</v>
      </c>
      <c r="C26" s="47"/>
      <c r="D26" s="13"/>
      <c r="E26" s="52" t="s">
        <v>7</v>
      </c>
      <c r="F26" s="53"/>
    </row>
  </sheetData>
  <mergeCells count="13">
    <mergeCell ref="B3:C3"/>
    <mergeCell ref="E3:F3"/>
    <mergeCell ref="B9:C9"/>
    <mergeCell ref="E9:F9"/>
    <mergeCell ref="B1:F1"/>
    <mergeCell ref="B26:C26"/>
    <mergeCell ref="E26:F26"/>
    <mergeCell ref="B23:C23"/>
    <mergeCell ref="E23:F23"/>
    <mergeCell ref="B24:C24"/>
    <mergeCell ref="E24:F24"/>
    <mergeCell ref="B25:C25"/>
    <mergeCell ref="E25:F2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先付年金现值与终值的计算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2012-08-28T03:45:20Z</dcterms:modified>
</cp:coreProperties>
</file>