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875" windowHeight="6870" tabRatio="834" activeTab="1"/>
  </bookViews>
  <sheets>
    <sheet name="客户信用登记表" sheetId="7" r:id="rId1"/>
    <sheet name="应收账款账龄分析表" sheetId="9" r:id="rId2"/>
  </sheets>
  <externalReferences>
    <externalReference r:id="rId3"/>
  </externalReferences>
  <definedNames>
    <definedName name="ckmd">[1]应收账款账龄分析!$J$3:$J$10</definedName>
    <definedName name="name1">#REF!</definedName>
    <definedName name="NAME2">#REF!</definedName>
    <definedName name="客户名称">客户信用登记表!$A$4:$A$30</definedName>
    <definedName name="应收账款">客户信用登记表!$D$4:$D$30</definedName>
    <definedName name="账龄">客户信用登记表!$G$4:$G$30</definedName>
  </definedNames>
  <calcPr calcId="145621"/>
</workbook>
</file>

<file path=xl/calcChain.xml><?xml version="1.0" encoding="utf-8"?>
<calcChain xmlns="http://schemas.openxmlformats.org/spreadsheetml/2006/main">
  <c r="G4" i="7" l="1"/>
  <c r="H4" i="7" s="1"/>
  <c r="G5" i="7"/>
  <c r="G6" i="7"/>
  <c r="G7" i="7"/>
  <c r="G8" i="7"/>
  <c r="G9" i="7"/>
  <c r="G10" i="7"/>
  <c r="G11" i="7"/>
  <c r="G12" i="7"/>
  <c r="I12" i="9" s="1"/>
  <c r="G13" i="7"/>
  <c r="I13" i="9" s="1"/>
  <c r="G14" i="7"/>
  <c r="I14" i="9" s="1"/>
  <c r="G15" i="7"/>
  <c r="I15" i="9" s="1"/>
  <c r="G16" i="7"/>
  <c r="I16" i="9" s="1"/>
  <c r="G17" i="7"/>
  <c r="I17" i="9" s="1"/>
  <c r="G18" i="7"/>
  <c r="I18" i="9" s="1"/>
  <c r="G19" i="7"/>
  <c r="I19" i="9" s="1"/>
  <c r="G20" i="7"/>
  <c r="I20" i="9" s="1"/>
  <c r="G21" i="7"/>
  <c r="I21" i="9" s="1"/>
  <c r="G22" i="7"/>
  <c r="I22" i="9" s="1"/>
  <c r="G23" i="7"/>
  <c r="I23" i="9" s="1"/>
  <c r="G24" i="7"/>
  <c r="I24" i="9" s="1"/>
  <c r="G25" i="7"/>
  <c r="I25" i="9" s="1"/>
  <c r="G26" i="7"/>
  <c r="I26" i="9" s="1"/>
  <c r="G27" i="7"/>
  <c r="I27" i="9" s="1"/>
  <c r="G28" i="7"/>
  <c r="I28" i="9" s="1"/>
  <c r="G29" i="7"/>
  <c r="I29" i="9" s="1"/>
  <c r="G30" i="7"/>
  <c r="I30" i="9" s="1"/>
  <c r="H30" i="7" l="1"/>
  <c r="H28" i="7"/>
  <c r="H26" i="7"/>
  <c r="H24" i="7"/>
  <c r="H22" i="7"/>
  <c r="H20" i="7"/>
  <c r="H18" i="7"/>
  <c r="H16" i="7"/>
  <c r="H14" i="7"/>
  <c r="H12" i="7"/>
  <c r="H10" i="7"/>
  <c r="I10" i="9"/>
  <c r="H8" i="7"/>
  <c r="I8" i="9"/>
  <c r="H6" i="7"/>
  <c r="I6" i="9"/>
  <c r="H29" i="7"/>
  <c r="H27" i="7"/>
  <c r="H25" i="7"/>
  <c r="H23" i="7"/>
  <c r="H21" i="7"/>
  <c r="H19" i="7"/>
  <c r="H17" i="7"/>
  <c r="H15" i="7"/>
  <c r="H13" i="7"/>
  <c r="H11" i="7"/>
  <c r="I11" i="9"/>
  <c r="H9" i="7"/>
  <c r="I9" i="9"/>
  <c r="H7" i="7"/>
  <c r="I7" i="9"/>
  <c r="H5" i="7"/>
  <c r="I5" i="9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E24" i="9"/>
  <c r="E25" i="9"/>
  <c r="E26" i="9"/>
  <c r="E27" i="9"/>
  <c r="E28" i="9"/>
  <c r="E29" i="9"/>
  <c r="E30" i="9"/>
  <c r="G30" i="9" l="1"/>
  <c r="G28" i="9"/>
  <c r="G26" i="9"/>
  <c r="G24" i="9"/>
  <c r="G22" i="9"/>
  <c r="G20" i="9"/>
  <c r="G18" i="9"/>
  <c r="G16" i="9"/>
  <c r="G14" i="9"/>
  <c r="G12" i="9"/>
  <c r="G10" i="9"/>
  <c r="H10" i="9" s="1"/>
  <c r="G8" i="9"/>
  <c r="H8" i="9" s="1"/>
  <c r="G6" i="9"/>
  <c r="H6" i="9" s="1"/>
  <c r="G29" i="9"/>
  <c r="G27" i="9"/>
  <c r="G25" i="9"/>
  <c r="G23" i="9"/>
  <c r="G21" i="9"/>
  <c r="G19" i="9"/>
  <c r="G17" i="9"/>
  <c r="G15" i="9"/>
  <c r="G13" i="9"/>
  <c r="G11" i="9"/>
  <c r="G9" i="9"/>
  <c r="H9" i="9" s="1"/>
  <c r="G7" i="9"/>
  <c r="H7" i="9" s="1"/>
  <c r="G5" i="9"/>
  <c r="H5" i="9" s="1"/>
  <c r="K30" i="9"/>
  <c r="L30" i="9" s="1"/>
  <c r="K29" i="9"/>
  <c r="L29" i="9" s="1"/>
  <c r="K28" i="9"/>
  <c r="L28" i="9" s="1"/>
  <c r="K27" i="9"/>
  <c r="K26" i="9"/>
  <c r="K25" i="9"/>
  <c r="K24" i="9"/>
  <c r="K23" i="9"/>
  <c r="I4" i="9" l="1"/>
  <c r="K31" i="9"/>
  <c r="M24" i="9"/>
  <c r="N24" i="9" s="1"/>
  <c r="M26" i="9"/>
  <c r="N26" i="9" s="1"/>
  <c r="M28" i="9"/>
  <c r="N28" i="9" s="1"/>
  <c r="M30" i="9"/>
  <c r="N30" i="9" s="1"/>
  <c r="M23" i="9"/>
  <c r="N23" i="9" s="1"/>
  <c r="M25" i="9"/>
  <c r="N25" i="9" s="1"/>
  <c r="M27" i="9"/>
  <c r="N27" i="9" s="1"/>
  <c r="M29" i="9"/>
  <c r="N29" i="9" s="1"/>
  <c r="G4" i="9"/>
  <c r="E4" i="9"/>
  <c r="C8" i="9"/>
  <c r="D8" i="9" s="1"/>
  <c r="C10" i="9"/>
  <c r="D10" i="9" s="1"/>
  <c r="C12" i="9"/>
  <c r="D12" i="9" s="1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C30" i="9"/>
  <c r="C9" i="9"/>
  <c r="D9" i="9" s="1"/>
  <c r="C11" i="9"/>
  <c r="D11" i="9" s="1"/>
  <c r="C13" i="9"/>
  <c r="D13" i="9" s="1"/>
  <c r="C15" i="9"/>
  <c r="D15" i="9" s="1"/>
  <c r="C17" i="9"/>
  <c r="D17" i="9" s="1"/>
  <c r="C19" i="9"/>
  <c r="D19" i="9" s="1"/>
  <c r="C21" i="9"/>
  <c r="D21" i="9" s="1"/>
  <c r="C23" i="9"/>
  <c r="D23" i="9" s="1"/>
  <c r="C25" i="9"/>
  <c r="D25" i="9" s="1"/>
  <c r="C27" i="9"/>
  <c r="D27" i="9" s="1"/>
  <c r="C29" i="9"/>
  <c r="C5" i="9"/>
  <c r="D5" i="9" s="1"/>
  <c r="C7" i="9"/>
  <c r="D7" i="9" s="1"/>
  <c r="C6" i="9"/>
  <c r="D6" i="9" s="1"/>
  <c r="C4" i="9"/>
  <c r="D4" i="9" s="1"/>
  <c r="M31" i="9" l="1"/>
  <c r="H4" i="9"/>
  <c r="G31" i="9"/>
  <c r="I31" i="9"/>
  <c r="F4" i="9"/>
  <c r="E31" i="9"/>
  <c r="C31" i="9"/>
  <c r="J30" i="9" l="1"/>
  <c r="J28" i="9"/>
  <c r="J29" i="9"/>
  <c r="L23" i="9"/>
  <c r="L27" i="9"/>
  <c r="L26" i="9"/>
  <c r="L25" i="9"/>
  <c r="L24" i="9"/>
  <c r="J26" i="9"/>
  <c r="J24" i="9"/>
  <c r="J27" i="9"/>
  <c r="J25" i="9"/>
  <c r="J23" i="9"/>
  <c r="H29" i="9"/>
  <c r="H30" i="9"/>
  <c r="H28" i="9"/>
  <c r="F29" i="9"/>
  <c r="F28" i="9"/>
  <c r="F30" i="9"/>
  <c r="H23" i="9"/>
  <c r="H26" i="9"/>
  <c r="H24" i="9"/>
  <c r="H27" i="9"/>
  <c r="H25" i="9"/>
  <c r="L31" i="9"/>
  <c r="H13" i="9"/>
  <c r="H21" i="9"/>
  <c r="H16" i="9"/>
  <c r="H11" i="9"/>
  <c r="H19" i="9"/>
  <c r="H18" i="9"/>
  <c r="H17" i="9"/>
  <c r="H12" i="9"/>
  <c r="H20" i="9"/>
  <c r="H15" i="9"/>
  <c r="H14" i="9"/>
  <c r="H22" i="9"/>
  <c r="D30" i="9"/>
  <c r="F26" i="9"/>
  <c r="F27" i="9"/>
  <c r="F23" i="9"/>
  <c r="F24" i="9"/>
  <c r="F25" i="9"/>
  <c r="D29" i="9"/>
  <c r="D28" i="9"/>
  <c r="J31" i="9" l="1"/>
  <c r="N31" i="9"/>
  <c r="F31" i="9"/>
  <c r="H31" i="9"/>
  <c r="D31" i="9"/>
</calcChain>
</file>

<file path=xl/sharedStrings.xml><?xml version="1.0" encoding="utf-8"?>
<sst xmlns="http://schemas.openxmlformats.org/spreadsheetml/2006/main" count="111" uniqueCount="53">
  <si>
    <t>合计</t>
    <phoneticPr fontId="2" type="noConversion"/>
  </si>
  <si>
    <t>客户名称</t>
    <phoneticPr fontId="2" type="noConversion"/>
  </si>
  <si>
    <t>应收账款</t>
    <phoneticPr fontId="2" type="noConversion"/>
  </si>
  <si>
    <t>欠款到期日</t>
    <phoneticPr fontId="2" type="noConversion"/>
  </si>
  <si>
    <t>刘晶晶</t>
  </si>
  <si>
    <t>凯斯达表业股份有限公司 </t>
  </si>
  <si>
    <t>天同集团有限公司</t>
  </si>
  <si>
    <t>开票日期</t>
    <phoneticPr fontId="2" type="noConversion"/>
  </si>
  <si>
    <t>发票号码</t>
    <phoneticPr fontId="2" type="noConversion"/>
  </si>
  <si>
    <t>经办人</t>
    <phoneticPr fontId="2" type="noConversion"/>
  </si>
  <si>
    <t>凌志公司</t>
    <phoneticPr fontId="2" type="noConversion"/>
  </si>
  <si>
    <t>炭素有限责任公司</t>
    <phoneticPr fontId="2" type="noConversion"/>
  </si>
  <si>
    <t>智通有限公司</t>
    <phoneticPr fontId="2" type="noConversion"/>
  </si>
  <si>
    <t>焦化集团</t>
    <phoneticPr fontId="2" type="noConversion"/>
  </si>
  <si>
    <t>胜利铝材厂</t>
    <phoneticPr fontId="2" type="noConversion"/>
  </si>
  <si>
    <t>宝城集团</t>
    <phoneticPr fontId="2" type="noConversion"/>
  </si>
  <si>
    <t>斯泰龙有限责任公司</t>
    <phoneticPr fontId="2" type="noConversion"/>
  </si>
  <si>
    <t>长治公司</t>
    <phoneticPr fontId="2" type="noConversion"/>
  </si>
  <si>
    <t>宏盛公司</t>
    <phoneticPr fontId="2" type="noConversion"/>
  </si>
  <si>
    <t>永利薄板有限公司</t>
    <phoneticPr fontId="2" type="noConversion"/>
  </si>
  <si>
    <t>双鹤集团</t>
    <phoneticPr fontId="2" type="noConversion"/>
  </si>
  <si>
    <t>宁岱公司</t>
    <phoneticPr fontId="2" type="noConversion"/>
  </si>
  <si>
    <t>环宇集团</t>
    <phoneticPr fontId="2" type="noConversion"/>
  </si>
  <si>
    <t>三河四子集团</t>
    <phoneticPr fontId="2" type="noConversion"/>
  </si>
  <si>
    <t>飞鸿公司</t>
    <phoneticPr fontId="2" type="noConversion"/>
  </si>
  <si>
    <t>永丰有限责任公司</t>
    <phoneticPr fontId="2" type="noConversion"/>
  </si>
  <si>
    <t>鸣鹿集团公司</t>
    <phoneticPr fontId="2" type="noConversion"/>
  </si>
  <si>
    <t>长城公司</t>
    <phoneticPr fontId="2" type="noConversion"/>
  </si>
  <si>
    <t>常山股份有限公司</t>
    <phoneticPr fontId="2" type="noConversion"/>
  </si>
  <si>
    <t>龙飞有限公司</t>
    <phoneticPr fontId="2" type="noConversion"/>
  </si>
  <si>
    <t>宝石电子集团</t>
    <phoneticPr fontId="2" type="noConversion"/>
  </si>
  <si>
    <t>双环有限公司</t>
    <phoneticPr fontId="2" type="noConversion"/>
  </si>
  <si>
    <t>金刚有限公司</t>
    <phoneticPr fontId="2" type="noConversion"/>
  </si>
  <si>
    <t>南银电器有限公司</t>
    <phoneticPr fontId="2" type="noConversion"/>
  </si>
  <si>
    <t>刘丽</t>
    <phoneticPr fontId="2" type="noConversion"/>
  </si>
  <si>
    <t>陈媛</t>
    <phoneticPr fontId="2" type="noConversion"/>
  </si>
  <si>
    <t>李江宇</t>
    <phoneticPr fontId="2" type="noConversion"/>
  </si>
  <si>
    <t>江腾蛟</t>
    <phoneticPr fontId="2" type="noConversion"/>
  </si>
  <si>
    <t>杨慧</t>
    <phoneticPr fontId="2" type="noConversion"/>
  </si>
  <si>
    <t>客户信用等级表</t>
    <phoneticPr fontId="2" type="noConversion"/>
  </si>
  <si>
    <t>信用等级</t>
    <phoneticPr fontId="2" type="noConversion"/>
  </si>
  <si>
    <t>应收账款账龄分析表</t>
    <phoneticPr fontId="2" type="noConversion"/>
  </si>
  <si>
    <t>客户名称</t>
    <phoneticPr fontId="2" type="noConversion"/>
  </si>
  <si>
    <t>0～30天</t>
    <phoneticPr fontId="2" type="noConversion"/>
  </si>
  <si>
    <t>31～60天</t>
    <phoneticPr fontId="2" type="noConversion"/>
  </si>
  <si>
    <t>61～90天</t>
    <phoneticPr fontId="2" type="noConversion"/>
  </si>
  <si>
    <t>91～120天</t>
    <phoneticPr fontId="2" type="noConversion"/>
  </si>
  <si>
    <t>121～180天</t>
    <phoneticPr fontId="2" type="noConversion"/>
  </si>
  <si>
    <t>180天以上</t>
    <phoneticPr fontId="2" type="noConversion"/>
  </si>
  <si>
    <t>应收账款</t>
    <phoneticPr fontId="2" type="noConversion"/>
  </si>
  <si>
    <t>比重</t>
    <phoneticPr fontId="2" type="noConversion"/>
  </si>
  <si>
    <t>星岩茶艺有限公司</t>
    <phoneticPr fontId="2" type="noConversion"/>
  </si>
  <si>
    <t>账龄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</si>
</sst>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0_ ;[Red]\-0\ "/>
    <numFmt numFmtId="177" formatCode="0.00_ ;[Red]\-0.00\ "/>
    <numFmt numFmtId="178" formatCode="#,##0_ ;[Red]\-#,##0\ "/>
    <numFmt numFmtId="179" formatCode="0.000%"/>
  </numFmts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sz val="10"/>
      <color rgb="FFFF0000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0"/>
      <color theme="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176" fontId="13" fillId="0" borderId="3" xfId="2" applyNumberFormat="1" applyFont="1" applyFill="1" applyBorder="1" applyAlignment="1">
      <alignment horizontal="center" vertical="center"/>
    </xf>
    <xf numFmtId="14" fontId="13" fillId="0" borderId="1" xfId="4" applyNumberFormat="1" applyFont="1" applyFill="1" applyBorder="1" applyAlignment="1">
      <alignment horizontal="center" vertical="center"/>
    </xf>
    <xf numFmtId="176" fontId="13" fillId="0" borderId="1" xfId="2" applyNumberFormat="1" applyFont="1" applyFill="1" applyBorder="1" applyAlignment="1">
      <alignment horizontal="center" vertical="center"/>
    </xf>
    <xf numFmtId="176" fontId="13" fillId="0" borderId="1" xfId="2" applyNumberFormat="1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center" vertical="top" wrapText="1"/>
    </xf>
    <xf numFmtId="176" fontId="5" fillId="0" borderId="3" xfId="2" applyNumberFormat="1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176" fontId="11" fillId="0" borderId="7" xfId="2" applyNumberFormat="1" applyFont="1" applyFill="1" applyBorder="1" applyAlignment="1">
      <alignment horizontal="center" vertical="center" wrapText="1"/>
    </xf>
    <xf numFmtId="177" fontId="11" fillId="0" borderId="7" xfId="2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4" fontId="13" fillId="0" borderId="8" xfId="2" applyNumberFormat="1" applyFont="1" applyFill="1" applyBorder="1" applyAlignment="1">
      <alignment horizontal="center" vertical="center"/>
    </xf>
    <xf numFmtId="176" fontId="13" fillId="0" borderId="8" xfId="2" applyNumberFormat="1" applyFont="1" applyFill="1" applyBorder="1" applyAlignment="1">
      <alignment horizontal="center" vertical="center"/>
    </xf>
    <xf numFmtId="178" fontId="14" fillId="0" borderId="8" xfId="2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3" fillId="0" borderId="4" xfId="2" applyNumberFormat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4" fillId="3" borderId="9" xfId="5" applyFont="1" applyFill="1" applyBorder="1">
      <alignment vertical="center"/>
    </xf>
    <xf numFmtId="179" fontId="4" fillId="3" borderId="11" xfId="6" applyNumberFormat="1" applyFont="1" applyFill="1" applyBorder="1" applyAlignment="1">
      <alignment horizontal="left" vertical="center"/>
    </xf>
    <xf numFmtId="43" fontId="4" fillId="3" borderId="16" xfId="5" applyFont="1" applyFill="1" applyBorder="1">
      <alignment vertical="center"/>
    </xf>
    <xf numFmtId="10" fontId="4" fillId="3" borderId="17" xfId="6" applyNumberFormat="1" applyFont="1" applyFill="1" applyBorder="1">
      <alignment vertical="center"/>
    </xf>
    <xf numFmtId="10" fontId="4" fillId="3" borderId="11" xfId="6" applyNumberFormat="1" applyFont="1" applyFill="1" applyBorder="1">
      <alignment vertical="center"/>
    </xf>
    <xf numFmtId="10" fontId="0" fillId="0" borderId="0" xfId="0" applyNumberForma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43" fontId="7" fillId="2" borderId="18" xfId="0" applyNumberFormat="1" applyFont="1" applyFill="1" applyBorder="1">
      <alignment vertical="center"/>
    </xf>
    <xf numFmtId="10" fontId="7" fillId="2" borderId="18" xfId="0" applyNumberFormat="1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2" borderId="9" xfId="2" applyFont="1" applyFill="1" applyBorder="1" applyAlignment="1">
      <alignment horizontal="center" vertical="center"/>
    </xf>
    <xf numFmtId="0" fontId="19" fillId="2" borderId="12" xfId="2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</cellXfs>
  <cellStyles count="7">
    <cellStyle name="百分比" xfId="6" builtinId="5"/>
    <cellStyle name="百分比 2" xfId="3"/>
    <cellStyle name="常规" xfId="0" builtinId="0"/>
    <cellStyle name="常规 2" xfId="2"/>
    <cellStyle name="常规 3" xfId="1"/>
    <cellStyle name="千位分隔" xfId="5" builtinId="3"/>
    <cellStyle name="千位分隔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656;&#21051;&#24405;&#25991;&#20214;/2010&#24180;&#20197;&#21069;&#30340;&#20070;&#31295;/excel&#22312;&#36130;&#21153;&#20013;&#30340;&#24212;&#29992;108&#20363;/&#23454;&#20363;&#25991;&#20214;/chapter3/&#24212;&#25910;&#36134;&#27454;&#20998;&#26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应收账款余额分析"/>
      <sheetName val="应收账款账龄分析"/>
      <sheetName val="催款单"/>
      <sheetName val="坏账的提取与分析"/>
    </sheetNames>
    <sheetDataSet>
      <sheetData sheetId="0"/>
      <sheetData sheetId="1">
        <row r="3">
          <cell r="J3" t="str">
            <v>靓女人1号店</v>
          </cell>
        </row>
        <row r="4">
          <cell r="J4" t="str">
            <v>靓女人2号店</v>
          </cell>
        </row>
        <row r="5">
          <cell r="J5" t="str">
            <v>靓女人3号店</v>
          </cell>
        </row>
        <row r="6">
          <cell r="J6" t="str">
            <v>靓女人4号店</v>
          </cell>
        </row>
        <row r="7">
          <cell r="J7" t="str">
            <v>靓女人5号店</v>
          </cell>
        </row>
        <row r="8">
          <cell r="J8" t="str">
            <v>靓女人重庆分店</v>
          </cell>
        </row>
        <row r="9">
          <cell r="J9" t="str">
            <v>靓女人成都分店</v>
          </cell>
        </row>
        <row r="10">
          <cell r="J10" t="str">
            <v>靓女人北京分店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H9" sqref="H9"/>
    </sheetView>
  </sheetViews>
  <sheetFormatPr defaultRowHeight="13.5"/>
  <cols>
    <col min="1" max="1" width="18.75" style="1" customWidth="1"/>
    <col min="2" max="2" width="11.5" style="1" customWidth="1"/>
    <col min="3" max="3" width="11.75" style="1" customWidth="1"/>
    <col min="4" max="4" width="12" style="1" customWidth="1"/>
    <col min="5" max="6" width="14.25" style="1" customWidth="1"/>
    <col min="7" max="16384" width="9" style="1"/>
  </cols>
  <sheetData>
    <row r="1" spans="1:8" ht="37.5" customHeight="1">
      <c r="A1" s="42" t="s">
        <v>39</v>
      </c>
      <c r="B1" s="42"/>
      <c r="C1" s="42"/>
      <c r="D1" s="42"/>
      <c r="E1" s="42"/>
      <c r="F1" s="42"/>
      <c r="G1" s="42"/>
    </row>
    <row r="2" spans="1:8" ht="29.25" customHeight="1" thickBot="1">
      <c r="A2" s="26"/>
      <c r="B2" s="27"/>
      <c r="C2" s="27"/>
      <c r="D2" s="27"/>
      <c r="E2" s="27"/>
      <c r="F2" s="27"/>
      <c r="G2" s="27"/>
    </row>
    <row r="3" spans="1:8">
      <c r="A3" s="15" t="s">
        <v>1</v>
      </c>
      <c r="B3" s="16" t="s">
        <v>7</v>
      </c>
      <c r="C3" s="16" t="s">
        <v>8</v>
      </c>
      <c r="D3" s="17" t="s">
        <v>2</v>
      </c>
      <c r="E3" s="18" t="s">
        <v>9</v>
      </c>
      <c r="F3" s="11" t="s">
        <v>3</v>
      </c>
      <c r="G3" s="19" t="s">
        <v>52</v>
      </c>
      <c r="H3" s="20" t="s">
        <v>40</v>
      </c>
    </row>
    <row r="4" spans="1:8">
      <c r="A4" s="3" t="s">
        <v>51</v>
      </c>
      <c r="B4" s="9">
        <v>41044</v>
      </c>
      <c r="C4" s="5">
        <v>20414</v>
      </c>
      <c r="D4" s="12">
        <v>24184</v>
      </c>
      <c r="E4" s="6" t="s">
        <v>38</v>
      </c>
      <c r="F4" s="13">
        <v>40872</v>
      </c>
      <c r="G4" s="14">
        <f ca="1">TODAY()-F4</f>
        <v>277</v>
      </c>
      <c r="H4" s="25" t="str">
        <f t="shared" ref="H4:H30" ca="1" si="0">IF(G4&lt;=30,"CR1",IF(G4&lt;=60,"CR2",IF(G4&lt;=90,"CR3",IF(G4&lt;=180,"CR4","CR5"))))</f>
        <v>CR5</v>
      </c>
    </row>
    <row r="5" spans="1:8" ht="14.25" customHeight="1">
      <c r="A5" s="3" t="s">
        <v>32</v>
      </c>
      <c r="B5" s="9">
        <v>40589</v>
      </c>
      <c r="C5" s="5">
        <v>20410</v>
      </c>
      <c r="D5" s="12">
        <v>14502</v>
      </c>
      <c r="E5" s="6" t="s">
        <v>38</v>
      </c>
      <c r="F5" s="13">
        <v>40684</v>
      </c>
      <c r="G5" s="14">
        <f t="shared" ref="G5:G30" ca="1" si="1">TODAY()-F5</f>
        <v>465</v>
      </c>
      <c r="H5" s="25" t="str">
        <f t="shared" ca="1" si="0"/>
        <v>CR5</v>
      </c>
    </row>
    <row r="6" spans="1:8">
      <c r="A6" s="8" t="s">
        <v>23</v>
      </c>
      <c r="B6" s="9">
        <v>40648</v>
      </c>
      <c r="C6" s="5">
        <v>20413</v>
      </c>
      <c r="D6" s="12">
        <v>6748</v>
      </c>
      <c r="E6" s="6" t="s">
        <v>38</v>
      </c>
      <c r="F6" s="13">
        <v>40840</v>
      </c>
      <c r="G6" s="14">
        <f t="shared" ca="1" si="1"/>
        <v>309</v>
      </c>
      <c r="H6" s="25" t="str">
        <f t="shared" ca="1" si="0"/>
        <v>CR5</v>
      </c>
    </row>
    <row r="7" spans="1:8">
      <c r="A7" s="3" t="s">
        <v>22</v>
      </c>
      <c r="B7" s="9">
        <v>40770</v>
      </c>
      <c r="C7" s="5">
        <v>20412</v>
      </c>
      <c r="D7" s="12">
        <v>390027</v>
      </c>
      <c r="E7" s="6" t="s">
        <v>38</v>
      </c>
      <c r="F7" s="13">
        <v>40931</v>
      </c>
      <c r="G7" s="14">
        <f t="shared" ca="1" si="1"/>
        <v>218</v>
      </c>
      <c r="H7" s="25" t="str">
        <f t="shared" ca="1" si="0"/>
        <v>CR5</v>
      </c>
    </row>
    <row r="8" spans="1:8">
      <c r="A8" s="8" t="s">
        <v>33</v>
      </c>
      <c r="B8" s="9">
        <v>40892</v>
      </c>
      <c r="C8" s="5">
        <v>20411</v>
      </c>
      <c r="D8" s="12">
        <v>40802</v>
      </c>
      <c r="E8" s="6" t="s">
        <v>38</v>
      </c>
      <c r="F8" s="13">
        <v>40930</v>
      </c>
      <c r="G8" s="14">
        <f t="shared" ca="1" si="1"/>
        <v>219</v>
      </c>
      <c r="H8" s="25" t="str">
        <f t="shared" ca="1" si="0"/>
        <v>CR5</v>
      </c>
    </row>
    <row r="9" spans="1:8">
      <c r="A9" s="3" t="s">
        <v>6</v>
      </c>
      <c r="B9" s="9">
        <v>40668</v>
      </c>
      <c r="C9" s="5">
        <v>20401</v>
      </c>
      <c r="D9" s="12">
        <v>4685583.75</v>
      </c>
      <c r="E9" s="6" t="s">
        <v>34</v>
      </c>
      <c r="F9" s="13">
        <v>40937</v>
      </c>
      <c r="G9" s="14">
        <f t="shared" ca="1" si="1"/>
        <v>212</v>
      </c>
      <c r="H9" s="25" t="str">
        <f t="shared" ca="1" si="0"/>
        <v>CR5</v>
      </c>
    </row>
    <row r="10" spans="1:8">
      <c r="A10" s="3" t="s">
        <v>19</v>
      </c>
      <c r="B10" s="9">
        <v>40882</v>
      </c>
      <c r="C10" s="5">
        <v>20402</v>
      </c>
      <c r="D10" s="12">
        <v>2665972</v>
      </c>
      <c r="E10" s="6" t="s">
        <v>34</v>
      </c>
      <c r="F10" s="13">
        <v>40967</v>
      </c>
      <c r="G10" s="14">
        <f t="shared" ca="1" si="1"/>
        <v>182</v>
      </c>
      <c r="H10" s="25" t="str">
        <f t="shared" ca="1" si="0"/>
        <v>CR5</v>
      </c>
    </row>
    <row r="11" spans="1:8">
      <c r="A11" s="3" t="s">
        <v>15</v>
      </c>
      <c r="B11" s="9">
        <v>40928</v>
      </c>
      <c r="C11" s="5">
        <v>12031</v>
      </c>
      <c r="D11" s="12">
        <v>42579</v>
      </c>
      <c r="E11" s="6" t="s">
        <v>4</v>
      </c>
      <c r="F11" s="13">
        <v>40984</v>
      </c>
      <c r="G11" s="14">
        <f t="shared" ca="1" si="1"/>
        <v>165</v>
      </c>
      <c r="H11" s="25" t="str">
        <f t="shared" ca="1" si="0"/>
        <v>CR4</v>
      </c>
    </row>
    <row r="12" spans="1:8">
      <c r="A12" s="3" t="s">
        <v>27</v>
      </c>
      <c r="B12" s="4">
        <v>40909</v>
      </c>
      <c r="C12" s="5">
        <v>12104</v>
      </c>
      <c r="D12" s="12">
        <v>1005057</v>
      </c>
      <c r="E12" s="6" t="s">
        <v>35</v>
      </c>
      <c r="F12" s="13">
        <v>41002</v>
      </c>
      <c r="G12" s="14">
        <f t="shared" ca="1" si="1"/>
        <v>147</v>
      </c>
      <c r="H12" s="25" t="str">
        <f t="shared" ca="1" si="0"/>
        <v>CR4</v>
      </c>
    </row>
    <row r="13" spans="1:8">
      <c r="A13" s="3" t="s">
        <v>17</v>
      </c>
      <c r="B13" s="9">
        <v>40931</v>
      </c>
      <c r="C13" s="5">
        <v>12034</v>
      </c>
      <c r="D13" s="12">
        <v>102215.70000000001</v>
      </c>
      <c r="E13" s="6" t="s">
        <v>36</v>
      </c>
      <c r="F13" s="13">
        <v>40987</v>
      </c>
      <c r="G13" s="14">
        <f t="shared" ca="1" si="1"/>
        <v>162</v>
      </c>
      <c r="H13" s="25" t="str">
        <f t="shared" ca="1" si="0"/>
        <v>CR4</v>
      </c>
    </row>
    <row r="14" spans="1:8">
      <c r="A14" s="3" t="s">
        <v>28</v>
      </c>
      <c r="B14" s="9">
        <v>40928</v>
      </c>
      <c r="C14" s="5">
        <v>12033</v>
      </c>
      <c r="D14" s="12">
        <v>48425.63</v>
      </c>
      <c r="E14" s="6" t="s">
        <v>4</v>
      </c>
      <c r="F14" s="13">
        <v>40986</v>
      </c>
      <c r="G14" s="14">
        <f t="shared" ca="1" si="1"/>
        <v>163</v>
      </c>
      <c r="H14" s="25" t="str">
        <f t="shared" ca="1" si="0"/>
        <v>CR4</v>
      </c>
    </row>
    <row r="15" spans="1:8">
      <c r="A15" s="7" t="s">
        <v>24</v>
      </c>
      <c r="B15" s="4">
        <v>40909</v>
      </c>
      <c r="C15" s="5">
        <v>12102</v>
      </c>
      <c r="D15" s="12">
        <v>765518.92999999993</v>
      </c>
      <c r="E15" s="6" t="s">
        <v>34</v>
      </c>
      <c r="F15" s="13">
        <v>41000</v>
      </c>
      <c r="G15" s="14">
        <f t="shared" ca="1" si="1"/>
        <v>149</v>
      </c>
      <c r="H15" s="25" t="str">
        <f t="shared" ca="1" si="0"/>
        <v>CR4</v>
      </c>
    </row>
    <row r="16" spans="1:8">
      <c r="A16" s="3" t="s">
        <v>5</v>
      </c>
      <c r="B16" s="4">
        <v>40909</v>
      </c>
      <c r="C16" s="5">
        <v>12100</v>
      </c>
      <c r="D16" s="12">
        <v>4900</v>
      </c>
      <c r="E16" s="6" t="s">
        <v>34</v>
      </c>
      <c r="F16" s="13">
        <v>40999</v>
      </c>
      <c r="G16" s="14">
        <f t="shared" ca="1" si="1"/>
        <v>150</v>
      </c>
      <c r="H16" s="25" t="str">
        <f t="shared" ca="1" si="0"/>
        <v>CR4</v>
      </c>
    </row>
    <row r="17" spans="1:8">
      <c r="A17" s="7" t="s">
        <v>10</v>
      </c>
      <c r="B17" s="4">
        <v>40909</v>
      </c>
      <c r="C17" s="5">
        <v>12101</v>
      </c>
      <c r="D17" s="12">
        <v>468004</v>
      </c>
      <c r="E17" s="6" t="s">
        <v>34</v>
      </c>
      <c r="F17" s="13">
        <v>41000</v>
      </c>
      <c r="G17" s="14">
        <f t="shared" ca="1" si="1"/>
        <v>149</v>
      </c>
      <c r="H17" s="25" t="str">
        <f t="shared" ca="1" si="0"/>
        <v>CR4</v>
      </c>
    </row>
    <row r="18" spans="1:8">
      <c r="A18" s="8" t="s">
        <v>20</v>
      </c>
      <c r="B18" s="9">
        <v>40882</v>
      </c>
      <c r="C18" s="5">
        <v>20403</v>
      </c>
      <c r="D18" s="12">
        <v>512</v>
      </c>
      <c r="E18" s="10" t="s">
        <v>37</v>
      </c>
      <c r="F18" s="13">
        <v>40978</v>
      </c>
      <c r="G18" s="14">
        <f t="shared" ca="1" si="1"/>
        <v>171</v>
      </c>
      <c r="H18" s="25" t="str">
        <f t="shared" ca="1" si="0"/>
        <v>CR4</v>
      </c>
    </row>
    <row r="19" spans="1:8">
      <c r="A19" s="3" t="s">
        <v>16</v>
      </c>
      <c r="B19" s="9">
        <v>40928</v>
      </c>
      <c r="C19" s="5">
        <v>12032</v>
      </c>
      <c r="D19" s="12">
        <v>4121015</v>
      </c>
      <c r="E19" s="6" t="s">
        <v>4</v>
      </c>
      <c r="F19" s="13">
        <v>40985</v>
      </c>
      <c r="G19" s="14">
        <f t="shared" ca="1" si="1"/>
        <v>164</v>
      </c>
      <c r="H19" s="25" t="str">
        <f t="shared" ca="1" si="0"/>
        <v>CR4</v>
      </c>
    </row>
    <row r="20" spans="1:8">
      <c r="A20" s="3" t="s">
        <v>11</v>
      </c>
      <c r="B20" s="9">
        <v>40918</v>
      </c>
      <c r="C20" s="5">
        <v>12210</v>
      </c>
      <c r="D20" s="12">
        <v>9791332.0599999931</v>
      </c>
      <c r="E20" s="6" t="s">
        <v>35</v>
      </c>
      <c r="F20" s="13">
        <v>41003</v>
      </c>
      <c r="G20" s="14">
        <f t="shared" ca="1" si="1"/>
        <v>146</v>
      </c>
      <c r="H20" s="25" t="str">
        <f t="shared" ca="1" si="0"/>
        <v>CR4</v>
      </c>
    </row>
    <row r="21" spans="1:8">
      <c r="A21" s="8" t="s">
        <v>25</v>
      </c>
      <c r="B21" s="4">
        <v>40909</v>
      </c>
      <c r="C21" s="5">
        <v>12103</v>
      </c>
      <c r="D21" s="12">
        <v>25026</v>
      </c>
      <c r="E21" s="6" t="s">
        <v>34</v>
      </c>
      <c r="F21" s="13">
        <v>41001</v>
      </c>
      <c r="G21" s="14">
        <f t="shared" ca="1" si="1"/>
        <v>148</v>
      </c>
      <c r="H21" s="25" t="str">
        <f t="shared" ca="1" si="0"/>
        <v>CR4</v>
      </c>
    </row>
    <row r="22" spans="1:8">
      <c r="A22" s="3" t="s">
        <v>12</v>
      </c>
      <c r="B22" s="9">
        <v>40918</v>
      </c>
      <c r="C22" s="5">
        <v>12211</v>
      </c>
      <c r="D22" s="12">
        <v>4338483.5199999996</v>
      </c>
      <c r="E22" s="6" t="s">
        <v>35</v>
      </c>
      <c r="F22" s="13">
        <v>41004</v>
      </c>
      <c r="G22" s="14">
        <f t="shared" ca="1" si="1"/>
        <v>145</v>
      </c>
      <c r="H22" s="25" t="str">
        <f t="shared" ca="1" si="0"/>
        <v>CR4</v>
      </c>
    </row>
    <row r="23" spans="1:8">
      <c r="A23" s="3" t="s">
        <v>18</v>
      </c>
      <c r="B23" s="9">
        <v>40931</v>
      </c>
      <c r="C23" s="5">
        <v>12036</v>
      </c>
      <c r="D23" s="12">
        <v>615736</v>
      </c>
      <c r="E23" s="6" t="s">
        <v>36</v>
      </c>
      <c r="F23" s="13">
        <v>41020</v>
      </c>
      <c r="G23" s="14">
        <f t="shared" ca="1" si="1"/>
        <v>129</v>
      </c>
      <c r="H23" s="25" t="str">
        <f t="shared" ca="1" si="0"/>
        <v>CR4</v>
      </c>
    </row>
    <row r="24" spans="1:8">
      <c r="A24" s="3" t="s">
        <v>13</v>
      </c>
      <c r="B24" s="9">
        <v>40918</v>
      </c>
      <c r="C24" s="5">
        <v>12213</v>
      </c>
      <c r="D24" s="12">
        <v>268275.80000000075</v>
      </c>
      <c r="E24" s="6" t="s">
        <v>35</v>
      </c>
      <c r="F24" s="13">
        <v>41009</v>
      </c>
      <c r="G24" s="14">
        <f t="shared" ca="1" si="1"/>
        <v>140</v>
      </c>
      <c r="H24" s="25" t="str">
        <f t="shared" ca="1" si="0"/>
        <v>CR4</v>
      </c>
    </row>
    <row r="25" spans="1:8">
      <c r="A25" s="3" t="s">
        <v>29</v>
      </c>
      <c r="B25" s="9">
        <v>40931</v>
      </c>
      <c r="C25" s="5">
        <v>12035</v>
      </c>
      <c r="D25" s="12">
        <v>35077</v>
      </c>
      <c r="E25" s="6" t="s">
        <v>36</v>
      </c>
      <c r="F25" s="13">
        <v>41019</v>
      </c>
      <c r="G25" s="14">
        <f t="shared" ca="1" si="1"/>
        <v>130</v>
      </c>
      <c r="H25" s="25" t="str">
        <f t="shared" ca="1" si="0"/>
        <v>CR4</v>
      </c>
    </row>
    <row r="26" spans="1:8">
      <c r="A26" s="3" t="s">
        <v>26</v>
      </c>
      <c r="B26" s="9">
        <v>40918</v>
      </c>
      <c r="C26" s="5">
        <v>12212</v>
      </c>
      <c r="D26" s="12">
        <v>941165</v>
      </c>
      <c r="E26" s="6" t="s">
        <v>35</v>
      </c>
      <c r="F26" s="13">
        <v>41009</v>
      </c>
      <c r="G26" s="14">
        <f t="shared" ca="1" si="1"/>
        <v>140</v>
      </c>
      <c r="H26" s="25" t="str">
        <f t="shared" ca="1" si="0"/>
        <v>CR4</v>
      </c>
    </row>
    <row r="27" spans="1:8">
      <c r="A27" s="8" t="s">
        <v>14</v>
      </c>
      <c r="B27" s="9">
        <v>40918</v>
      </c>
      <c r="C27" s="5">
        <v>12214</v>
      </c>
      <c r="D27" s="12">
        <v>118192.85</v>
      </c>
      <c r="E27" s="6" t="s">
        <v>35</v>
      </c>
      <c r="F27" s="13">
        <v>41014</v>
      </c>
      <c r="G27" s="14">
        <f t="shared" ca="1" si="1"/>
        <v>135</v>
      </c>
      <c r="H27" s="25" t="str">
        <f t="shared" ca="1" si="0"/>
        <v>CR4</v>
      </c>
    </row>
    <row r="28" spans="1:8">
      <c r="A28" s="3" t="s">
        <v>30</v>
      </c>
      <c r="B28" s="9">
        <v>40944</v>
      </c>
      <c r="C28" s="5">
        <v>20404</v>
      </c>
      <c r="D28" s="12">
        <v>1613.5300000000007</v>
      </c>
      <c r="E28" s="10" t="s">
        <v>37</v>
      </c>
      <c r="F28" s="13">
        <v>41040</v>
      </c>
      <c r="G28" s="14">
        <f t="shared" ca="1" si="1"/>
        <v>109</v>
      </c>
      <c r="H28" s="25" t="str">
        <f t="shared" ca="1" si="0"/>
        <v>CR4</v>
      </c>
    </row>
    <row r="29" spans="1:8">
      <c r="A29" s="3" t="s">
        <v>21</v>
      </c>
      <c r="B29" s="9">
        <v>40944</v>
      </c>
      <c r="C29" s="5">
        <v>20406</v>
      </c>
      <c r="D29" s="12">
        <v>2060</v>
      </c>
      <c r="E29" s="10" t="s">
        <v>37</v>
      </c>
      <c r="F29" s="13">
        <v>41049</v>
      </c>
      <c r="G29" s="14">
        <f t="shared" ca="1" si="1"/>
        <v>100</v>
      </c>
      <c r="H29" s="25" t="str">
        <f t="shared" ca="1" si="0"/>
        <v>CR4</v>
      </c>
    </row>
    <row r="30" spans="1:8" ht="14.25" thickBot="1">
      <c r="A30" s="28" t="s">
        <v>31</v>
      </c>
      <c r="B30" s="21">
        <v>40944</v>
      </c>
      <c r="C30" s="22">
        <v>20405</v>
      </c>
      <c r="D30" s="23">
        <v>3699.739999999998</v>
      </c>
      <c r="E30" s="29" t="s">
        <v>37</v>
      </c>
      <c r="F30" s="24">
        <v>41041</v>
      </c>
      <c r="G30" s="14">
        <f t="shared" ca="1" si="1"/>
        <v>108</v>
      </c>
      <c r="H30" s="25" t="str">
        <f t="shared" ca="1" si="0"/>
        <v>CR4</v>
      </c>
    </row>
  </sheetData>
  <sortState ref="A2:H29">
    <sortCondition descending="1" ref="H3"/>
  </sortState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tabSelected="1" topLeftCell="C1" zoomScale="90" zoomScaleNormal="90" workbookViewId="0">
      <selection activeCell="K4" sqref="K4"/>
    </sheetView>
  </sheetViews>
  <sheetFormatPr defaultRowHeight="13.5"/>
  <cols>
    <col min="1" max="1" width="5.25" style="1" customWidth="1"/>
    <col min="2" max="2" width="35.5" style="1" bestFit="1" customWidth="1"/>
    <col min="3" max="3" width="11.5" style="1" customWidth="1"/>
    <col min="4" max="4" width="8.5" style="1" customWidth="1"/>
    <col min="5" max="5" width="14.375" style="1" customWidth="1"/>
    <col min="6" max="6" width="7.5" style="1" bestFit="1" customWidth="1"/>
    <col min="7" max="7" width="16.125" style="1" customWidth="1"/>
    <col min="8" max="8" width="15.25" style="1" customWidth="1"/>
    <col min="9" max="9" width="16.125" style="1" customWidth="1"/>
    <col min="10" max="10" width="10.375" style="1" customWidth="1"/>
    <col min="11" max="11" width="15.125" style="1" customWidth="1"/>
    <col min="12" max="12" width="8.125" style="1" customWidth="1"/>
    <col min="13" max="13" width="12.5" style="1" customWidth="1"/>
    <col min="14" max="14" width="10" style="1" customWidth="1"/>
    <col min="15" max="16384" width="9" style="1"/>
  </cols>
  <sheetData>
    <row r="1" spans="2:17" ht="45" customHeight="1" thickBot="1">
      <c r="B1" s="43" t="s">
        <v>41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2:17" s="30" customFormat="1">
      <c r="B2" s="44" t="s">
        <v>42</v>
      </c>
      <c r="C2" s="46" t="s">
        <v>43</v>
      </c>
      <c r="D2" s="46"/>
      <c r="E2" s="46" t="s">
        <v>44</v>
      </c>
      <c r="F2" s="46"/>
      <c r="G2" s="46" t="s">
        <v>45</v>
      </c>
      <c r="H2" s="46"/>
      <c r="I2" s="46" t="s">
        <v>46</v>
      </c>
      <c r="J2" s="46"/>
      <c r="K2" s="46" t="s">
        <v>47</v>
      </c>
      <c r="L2" s="46"/>
      <c r="M2" s="46" t="s">
        <v>48</v>
      </c>
      <c r="N2" s="47"/>
      <c r="Q2" s="1"/>
    </row>
    <row r="3" spans="2:17" s="30" customFormat="1" ht="14.25" thickBot="1">
      <c r="B3" s="45"/>
      <c r="C3" s="37" t="s">
        <v>49</v>
      </c>
      <c r="D3" s="37" t="s">
        <v>50</v>
      </c>
      <c r="E3" s="38" t="s">
        <v>49</v>
      </c>
      <c r="F3" s="38" t="s">
        <v>50</v>
      </c>
      <c r="G3" s="37" t="s">
        <v>49</v>
      </c>
      <c r="H3" s="37" t="s">
        <v>50</v>
      </c>
      <c r="I3" s="38" t="s">
        <v>49</v>
      </c>
      <c r="J3" s="38" t="s">
        <v>50</v>
      </c>
      <c r="K3" s="37" t="s">
        <v>49</v>
      </c>
      <c r="L3" s="37" t="s">
        <v>50</v>
      </c>
      <c r="M3" s="38" t="s">
        <v>49</v>
      </c>
      <c r="N3" s="39" t="s">
        <v>50</v>
      </c>
      <c r="Q3" s="1"/>
    </row>
    <row r="4" spans="2:17" ht="14.25" thickBot="1">
      <c r="B4" s="3" t="s">
        <v>51</v>
      </c>
      <c r="C4" s="31">
        <f t="shared" ref="C4:C30" ca="1" si="0">SUMPRODUCT((客户名称=B4)*(账龄&lt;=30)*应收账款)</f>
        <v>0</v>
      </c>
      <c r="D4" s="32" t="str">
        <f ca="1">IF(C4=0,"-",C4/SUM($C$31+$E$31+$G$31+$I$31+$K$31+$M$31))</f>
        <v>-</v>
      </c>
      <c r="E4" s="33">
        <f t="shared" ref="E4:E30" ca="1" si="1">SUMPRODUCT((客户名称=B4)*应收账款)*AND(账龄&gt;30,账龄&lt;=60)</f>
        <v>0</v>
      </c>
      <c r="F4" s="34" t="str">
        <f ca="1">IF(E4=0,"-",E4/SUM($C$31+$E$31+$G$31+$I$31+$K$31+$M$31))</f>
        <v>-</v>
      </c>
      <c r="G4" s="31">
        <f t="shared" ref="G4:G30" ca="1" si="2">SUMPRODUCT((客户名称=B4)*应收账款)*AND(账龄&gt;60,账龄&lt;=90)</f>
        <v>0</v>
      </c>
      <c r="H4" s="35" t="str">
        <f ca="1">IF(G4=0,"-",G4/SUM($C$31+$E$31+$G$31+$I$31+$K$31+$M$31))</f>
        <v>-</v>
      </c>
      <c r="I4" s="33">
        <f t="shared" ref="I4:I30" ca="1" si="3">SUMPRODUCT((客户名称=B4)*应收账款)*AND(账龄&gt;90,账龄&lt;=120)</f>
        <v>0</v>
      </c>
      <c r="J4" s="35"/>
      <c r="K4" s="31"/>
      <c r="L4" s="35"/>
      <c r="M4" s="31"/>
      <c r="N4" s="35"/>
    </row>
    <row r="5" spans="2:17" ht="14.25" thickBot="1">
      <c r="B5" s="3" t="s">
        <v>32</v>
      </c>
      <c r="C5" s="31">
        <f t="shared" ca="1" si="0"/>
        <v>0</v>
      </c>
      <c r="D5" s="32" t="str">
        <f t="shared" ref="D5:D30" ca="1" si="4">IF(C5=0,"-",C5/SUM($C$31+$E$31+$G$31+$I$31+$K$31+$M$31))</f>
        <v>-</v>
      </c>
      <c r="E5" s="33">
        <f t="shared" ca="1" si="1"/>
        <v>0</v>
      </c>
      <c r="F5" s="34" t="str">
        <f ca="1">IF(E5=0,"-",E5/SUM($C$31+$E$31+$G$31+$I$31+$K$31+$M$31))</f>
        <v>-</v>
      </c>
      <c r="G5" s="31">
        <f t="shared" ca="1" si="2"/>
        <v>0</v>
      </c>
      <c r="H5" s="35" t="str">
        <f t="shared" ref="H5:H30" ca="1" si="5">IF(G5=0,"-",G5/SUM($C$31+$E$31+$G$31+$I$31+$K$31+$M$31))</f>
        <v>-</v>
      </c>
      <c r="I5" s="33">
        <f t="shared" ca="1" si="3"/>
        <v>0</v>
      </c>
      <c r="J5" s="35"/>
      <c r="K5" s="31"/>
      <c r="L5" s="35"/>
      <c r="M5" s="31"/>
      <c r="N5" s="35"/>
    </row>
    <row r="6" spans="2:17" ht="14.25" thickBot="1">
      <c r="B6" s="8" t="s">
        <v>23</v>
      </c>
      <c r="C6" s="31">
        <f t="shared" ca="1" si="0"/>
        <v>0</v>
      </c>
      <c r="D6" s="32" t="str">
        <f t="shared" ca="1" si="4"/>
        <v>-</v>
      </c>
      <c r="E6" s="33">
        <f t="shared" ca="1" si="1"/>
        <v>0</v>
      </c>
      <c r="F6" s="34" t="str">
        <f t="shared" ref="F6:F30" ca="1" si="6">IF(E6=0,"-",E6/SUM($C$31+$E$31+$G$31+$I$31+$K$31+$M$31))</f>
        <v>-</v>
      </c>
      <c r="G6" s="31">
        <f t="shared" ca="1" si="2"/>
        <v>0</v>
      </c>
      <c r="H6" s="35" t="str">
        <f t="shared" ca="1" si="5"/>
        <v>-</v>
      </c>
      <c r="I6" s="33">
        <f t="shared" ca="1" si="3"/>
        <v>0</v>
      </c>
      <c r="J6" s="35"/>
      <c r="K6" s="31"/>
      <c r="L6" s="35"/>
      <c r="M6" s="31"/>
      <c r="N6" s="35"/>
    </row>
    <row r="7" spans="2:17" ht="14.25" thickBot="1">
      <c r="B7" s="3" t="s">
        <v>22</v>
      </c>
      <c r="C7" s="31">
        <f t="shared" ca="1" si="0"/>
        <v>0</v>
      </c>
      <c r="D7" s="32" t="str">
        <f t="shared" ca="1" si="4"/>
        <v>-</v>
      </c>
      <c r="E7" s="33">
        <f t="shared" ca="1" si="1"/>
        <v>0</v>
      </c>
      <c r="F7" s="34" t="str">
        <f t="shared" ca="1" si="6"/>
        <v>-</v>
      </c>
      <c r="G7" s="31">
        <f t="shared" ca="1" si="2"/>
        <v>0</v>
      </c>
      <c r="H7" s="35" t="str">
        <f t="shared" ca="1" si="5"/>
        <v>-</v>
      </c>
      <c r="I7" s="33">
        <f t="shared" ca="1" si="3"/>
        <v>0</v>
      </c>
      <c r="J7" s="35"/>
      <c r="K7" s="31"/>
      <c r="L7" s="35"/>
      <c r="M7" s="31"/>
      <c r="N7" s="35"/>
    </row>
    <row r="8" spans="2:17" ht="14.25" thickBot="1">
      <c r="B8" s="8" t="s">
        <v>33</v>
      </c>
      <c r="C8" s="31">
        <f t="shared" ca="1" si="0"/>
        <v>0</v>
      </c>
      <c r="D8" s="32" t="str">
        <f t="shared" ca="1" si="4"/>
        <v>-</v>
      </c>
      <c r="E8" s="33">
        <f t="shared" ca="1" si="1"/>
        <v>0</v>
      </c>
      <c r="F8" s="34" t="str">
        <f t="shared" ca="1" si="6"/>
        <v>-</v>
      </c>
      <c r="G8" s="31">
        <f t="shared" ca="1" si="2"/>
        <v>0</v>
      </c>
      <c r="H8" s="35" t="str">
        <f t="shared" ca="1" si="5"/>
        <v>-</v>
      </c>
      <c r="I8" s="33">
        <f t="shared" ca="1" si="3"/>
        <v>0</v>
      </c>
      <c r="J8" s="35"/>
      <c r="K8" s="31"/>
      <c r="L8" s="35"/>
      <c r="M8" s="31"/>
      <c r="N8" s="35"/>
    </row>
    <row r="9" spans="2:17" ht="14.25" thickBot="1">
      <c r="B9" s="3" t="s">
        <v>6</v>
      </c>
      <c r="C9" s="31">
        <f t="shared" ca="1" si="0"/>
        <v>0</v>
      </c>
      <c r="D9" s="32" t="str">
        <f t="shared" ca="1" si="4"/>
        <v>-</v>
      </c>
      <c r="E9" s="33">
        <f t="shared" ca="1" si="1"/>
        <v>0</v>
      </c>
      <c r="F9" s="34" t="str">
        <f t="shared" ca="1" si="6"/>
        <v>-</v>
      </c>
      <c r="G9" s="31">
        <f t="shared" ca="1" si="2"/>
        <v>0</v>
      </c>
      <c r="H9" s="35" t="str">
        <f t="shared" ca="1" si="5"/>
        <v>-</v>
      </c>
      <c r="I9" s="33">
        <f t="shared" ca="1" si="3"/>
        <v>0</v>
      </c>
      <c r="J9" s="35"/>
      <c r="K9" s="31"/>
      <c r="L9" s="35"/>
      <c r="M9" s="31"/>
      <c r="N9" s="35"/>
    </row>
    <row r="10" spans="2:17" ht="14.25" thickBot="1">
      <c r="B10" s="3" t="s">
        <v>19</v>
      </c>
      <c r="C10" s="31">
        <f t="shared" ca="1" si="0"/>
        <v>0</v>
      </c>
      <c r="D10" s="32" t="str">
        <f t="shared" ca="1" si="4"/>
        <v>-</v>
      </c>
      <c r="E10" s="33">
        <f t="shared" ca="1" si="1"/>
        <v>0</v>
      </c>
      <c r="F10" s="34" t="str">
        <f t="shared" ca="1" si="6"/>
        <v>-</v>
      </c>
      <c r="G10" s="31">
        <f t="shared" ca="1" si="2"/>
        <v>0</v>
      </c>
      <c r="H10" s="35" t="str">
        <f t="shared" ca="1" si="5"/>
        <v>-</v>
      </c>
      <c r="I10" s="33">
        <f t="shared" ca="1" si="3"/>
        <v>0</v>
      </c>
      <c r="J10" s="35"/>
      <c r="K10" s="31"/>
      <c r="L10" s="35"/>
      <c r="M10" s="31"/>
      <c r="N10" s="35"/>
    </row>
    <row r="11" spans="2:17" ht="14.25" thickBot="1">
      <c r="B11" s="3" t="s">
        <v>15</v>
      </c>
      <c r="C11" s="31">
        <f t="shared" ca="1" si="0"/>
        <v>0</v>
      </c>
      <c r="D11" s="32" t="str">
        <f t="shared" ca="1" si="4"/>
        <v>-</v>
      </c>
      <c r="E11" s="33">
        <f t="shared" ca="1" si="1"/>
        <v>0</v>
      </c>
      <c r="F11" s="34" t="str">
        <f t="shared" ca="1" si="6"/>
        <v>-</v>
      </c>
      <c r="G11" s="31">
        <f t="shared" ca="1" si="2"/>
        <v>0</v>
      </c>
      <c r="H11" s="35" t="str">
        <f t="shared" ca="1" si="5"/>
        <v>-</v>
      </c>
      <c r="I11" s="33">
        <f t="shared" ca="1" si="3"/>
        <v>0</v>
      </c>
      <c r="J11" s="35"/>
      <c r="K11" s="31"/>
      <c r="L11" s="35"/>
      <c r="M11" s="31"/>
      <c r="N11" s="35"/>
    </row>
    <row r="12" spans="2:17" ht="14.25" thickBot="1">
      <c r="B12" s="3" t="s">
        <v>27</v>
      </c>
      <c r="C12" s="31">
        <f t="shared" ca="1" si="0"/>
        <v>0</v>
      </c>
      <c r="D12" s="32" t="str">
        <f t="shared" ca="1" si="4"/>
        <v>-</v>
      </c>
      <c r="E12" s="33">
        <f t="shared" ca="1" si="1"/>
        <v>0</v>
      </c>
      <c r="F12" s="34" t="str">
        <f t="shared" ca="1" si="6"/>
        <v>-</v>
      </c>
      <c r="G12" s="31">
        <f t="shared" ca="1" si="2"/>
        <v>0</v>
      </c>
      <c r="H12" s="35" t="str">
        <f t="shared" ca="1" si="5"/>
        <v>-</v>
      </c>
      <c r="I12" s="33">
        <f t="shared" ca="1" si="3"/>
        <v>0</v>
      </c>
      <c r="J12" s="35"/>
      <c r="K12" s="31"/>
      <c r="L12" s="35"/>
      <c r="M12" s="31"/>
      <c r="N12" s="35"/>
    </row>
    <row r="13" spans="2:17" ht="14.25" thickBot="1">
      <c r="B13" s="3" t="s">
        <v>17</v>
      </c>
      <c r="C13" s="31">
        <f t="shared" ca="1" si="0"/>
        <v>0</v>
      </c>
      <c r="D13" s="32" t="str">
        <f t="shared" ca="1" si="4"/>
        <v>-</v>
      </c>
      <c r="E13" s="33">
        <f t="shared" ca="1" si="1"/>
        <v>0</v>
      </c>
      <c r="F13" s="34" t="str">
        <f t="shared" ca="1" si="6"/>
        <v>-</v>
      </c>
      <c r="G13" s="31">
        <f t="shared" ca="1" si="2"/>
        <v>0</v>
      </c>
      <c r="H13" s="35" t="str">
        <f t="shared" ca="1" si="5"/>
        <v>-</v>
      </c>
      <c r="I13" s="33">
        <f t="shared" ca="1" si="3"/>
        <v>0</v>
      </c>
      <c r="J13" s="35"/>
      <c r="K13" s="31"/>
      <c r="L13" s="35"/>
      <c r="M13" s="31"/>
      <c r="N13" s="35"/>
    </row>
    <row r="14" spans="2:17" ht="14.25" thickBot="1">
      <c r="B14" s="3" t="s">
        <v>28</v>
      </c>
      <c r="C14" s="31">
        <f t="shared" ca="1" si="0"/>
        <v>0</v>
      </c>
      <c r="D14" s="32" t="str">
        <f t="shared" ca="1" si="4"/>
        <v>-</v>
      </c>
      <c r="E14" s="33">
        <f t="shared" ca="1" si="1"/>
        <v>0</v>
      </c>
      <c r="F14" s="34" t="str">
        <f t="shared" ca="1" si="6"/>
        <v>-</v>
      </c>
      <c r="G14" s="31">
        <f t="shared" ca="1" si="2"/>
        <v>0</v>
      </c>
      <c r="H14" s="35" t="str">
        <f t="shared" ca="1" si="5"/>
        <v>-</v>
      </c>
      <c r="I14" s="33">
        <f t="shared" ca="1" si="3"/>
        <v>0</v>
      </c>
      <c r="J14" s="35"/>
      <c r="K14" s="31"/>
      <c r="L14" s="35"/>
      <c r="M14" s="31"/>
      <c r="N14" s="35"/>
    </row>
    <row r="15" spans="2:17" ht="14.25" thickBot="1">
      <c r="B15" s="7" t="s">
        <v>24</v>
      </c>
      <c r="C15" s="31">
        <f t="shared" ca="1" si="0"/>
        <v>0</v>
      </c>
      <c r="D15" s="32" t="str">
        <f t="shared" ca="1" si="4"/>
        <v>-</v>
      </c>
      <c r="E15" s="33">
        <f t="shared" ca="1" si="1"/>
        <v>0</v>
      </c>
      <c r="F15" s="34" t="str">
        <f t="shared" ca="1" si="6"/>
        <v>-</v>
      </c>
      <c r="G15" s="31">
        <f t="shared" ca="1" si="2"/>
        <v>0</v>
      </c>
      <c r="H15" s="35" t="str">
        <f t="shared" ca="1" si="5"/>
        <v>-</v>
      </c>
      <c r="I15" s="33">
        <f t="shared" ca="1" si="3"/>
        <v>0</v>
      </c>
      <c r="J15" s="35"/>
      <c r="K15" s="31"/>
      <c r="L15" s="35"/>
      <c r="M15" s="31"/>
      <c r="N15" s="35"/>
    </row>
    <row r="16" spans="2:17" ht="14.25" thickBot="1">
      <c r="B16" s="3" t="s">
        <v>5</v>
      </c>
      <c r="C16" s="31">
        <f t="shared" ca="1" si="0"/>
        <v>0</v>
      </c>
      <c r="D16" s="32" t="str">
        <f t="shared" ca="1" si="4"/>
        <v>-</v>
      </c>
      <c r="E16" s="33">
        <f t="shared" ca="1" si="1"/>
        <v>0</v>
      </c>
      <c r="F16" s="34" t="str">
        <f t="shared" ca="1" si="6"/>
        <v>-</v>
      </c>
      <c r="G16" s="31">
        <f t="shared" ca="1" si="2"/>
        <v>0</v>
      </c>
      <c r="H16" s="35" t="str">
        <f t="shared" ca="1" si="5"/>
        <v>-</v>
      </c>
      <c r="I16" s="33">
        <f t="shared" ca="1" si="3"/>
        <v>0</v>
      </c>
      <c r="J16" s="35"/>
      <c r="K16" s="31"/>
      <c r="L16" s="35"/>
      <c r="M16" s="31"/>
      <c r="N16" s="35"/>
    </row>
    <row r="17" spans="2:17" ht="14.25" thickBot="1">
      <c r="B17" s="7" t="s">
        <v>10</v>
      </c>
      <c r="C17" s="31">
        <f t="shared" ca="1" si="0"/>
        <v>0</v>
      </c>
      <c r="D17" s="32" t="str">
        <f t="shared" ca="1" si="4"/>
        <v>-</v>
      </c>
      <c r="E17" s="33">
        <f t="shared" ca="1" si="1"/>
        <v>0</v>
      </c>
      <c r="F17" s="34" t="str">
        <f t="shared" ca="1" si="6"/>
        <v>-</v>
      </c>
      <c r="G17" s="31">
        <f t="shared" ca="1" si="2"/>
        <v>0</v>
      </c>
      <c r="H17" s="35" t="str">
        <f t="shared" ca="1" si="5"/>
        <v>-</v>
      </c>
      <c r="I17" s="33">
        <f t="shared" ca="1" si="3"/>
        <v>0</v>
      </c>
      <c r="J17" s="35"/>
      <c r="K17" s="31"/>
      <c r="L17" s="35"/>
      <c r="M17" s="31"/>
      <c r="N17" s="35"/>
    </row>
    <row r="18" spans="2:17" ht="14.25" thickBot="1">
      <c r="B18" s="8" t="s">
        <v>20</v>
      </c>
      <c r="C18" s="31">
        <f t="shared" ca="1" si="0"/>
        <v>0</v>
      </c>
      <c r="D18" s="32" t="str">
        <f t="shared" ca="1" si="4"/>
        <v>-</v>
      </c>
      <c r="E18" s="33">
        <f t="shared" ca="1" si="1"/>
        <v>0</v>
      </c>
      <c r="F18" s="34" t="str">
        <f t="shared" ca="1" si="6"/>
        <v>-</v>
      </c>
      <c r="G18" s="31">
        <f t="shared" ca="1" si="2"/>
        <v>0</v>
      </c>
      <c r="H18" s="35" t="str">
        <f t="shared" ca="1" si="5"/>
        <v>-</v>
      </c>
      <c r="I18" s="33">
        <f t="shared" ca="1" si="3"/>
        <v>0</v>
      </c>
      <c r="J18" s="35"/>
      <c r="K18" s="31"/>
      <c r="L18" s="35"/>
      <c r="M18" s="31"/>
      <c r="N18" s="35"/>
    </row>
    <row r="19" spans="2:17" ht="14.25" thickBot="1">
      <c r="B19" s="3" t="s">
        <v>16</v>
      </c>
      <c r="C19" s="31">
        <f t="shared" ca="1" si="0"/>
        <v>0</v>
      </c>
      <c r="D19" s="32" t="str">
        <f t="shared" ca="1" si="4"/>
        <v>-</v>
      </c>
      <c r="E19" s="33">
        <f t="shared" ca="1" si="1"/>
        <v>0</v>
      </c>
      <c r="F19" s="34" t="str">
        <f t="shared" ca="1" si="6"/>
        <v>-</v>
      </c>
      <c r="G19" s="31">
        <f t="shared" ca="1" si="2"/>
        <v>0</v>
      </c>
      <c r="H19" s="35" t="str">
        <f t="shared" ca="1" si="5"/>
        <v>-</v>
      </c>
      <c r="I19" s="33">
        <f t="shared" ca="1" si="3"/>
        <v>0</v>
      </c>
      <c r="J19" s="35"/>
      <c r="K19" s="31"/>
      <c r="L19" s="35"/>
      <c r="M19" s="31"/>
      <c r="N19" s="35"/>
    </row>
    <row r="20" spans="2:17" ht="14.25" thickBot="1">
      <c r="B20" s="3" t="s">
        <v>11</v>
      </c>
      <c r="C20" s="31">
        <f t="shared" ca="1" si="0"/>
        <v>0</v>
      </c>
      <c r="D20" s="32" t="str">
        <f t="shared" ca="1" si="4"/>
        <v>-</v>
      </c>
      <c r="E20" s="33">
        <f t="shared" ca="1" si="1"/>
        <v>0</v>
      </c>
      <c r="F20" s="34" t="str">
        <f t="shared" ca="1" si="6"/>
        <v>-</v>
      </c>
      <c r="G20" s="31">
        <f t="shared" ca="1" si="2"/>
        <v>0</v>
      </c>
      <c r="H20" s="35" t="str">
        <f t="shared" ca="1" si="5"/>
        <v>-</v>
      </c>
      <c r="I20" s="33">
        <f t="shared" ca="1" si="3"/>
        <v>0</v>
      </c>
      <c r="J20" s="35"/>
      <c r="K20" s="31"/>
      <c r="L20" s="35"/>
      <c r="M20" s="31"/>
      <c r="N20" s="35"/>
    </row>
    <row r="21" spans="2:17" ht="14.25" thickBot="1">
      <c r="B21" s="8" t="s">
        <v>25</v>
      </c>
      <c r="C21" s="31">
        <f t="shared" ca="1" si="0"/>
        <v>0</v>
      </c>
      <c r="D21" s="32" t="str">
        <f t="shared" ca="1" si="4"/>
        <v>-</v>
      </c>
      <c r="E21" s="33">
        <f t="shared" ca="1" si="1"/>
        <v>0</v>
      </c>
      <c r="F21" s="34" t="str">
        <f t="shared" ca="1" si="6"/>
        <v>-</v>
      </c>
      <c r="G21" s="31">
        <f t="shared" ca="1" si="2"/>
        <v>0</v>
      </c>
      <c r="H21" s="35" t="str">
        <f t="shared" ca="1" si="5"/>
        <v>-</v>
      </c>
      <c r="I21" s="33">
        <f t="shared" ca="1" si="3"/>
        <v>0</v>
      </c>
      <c r="J21" s="35"/>
      <c r="K21" s="31"/>
      <c r="L21" s="35"/>
      <c r="M21" s="31"/>
      <c r="N21" s="35"/>
    </row>
    <row r="22" spans="2:17" ht="14.25" thickBot="1">
      <c r="B22" s="3" t="s">
        <v>12</v>
      </c>
      <c r="C22" s="31">
        <f t="shared" ca="1" si="0"/>
        <v>0</v>
      </c>
      <c r="D22" s="32" t="str">
        <f t="shared" ca="1" si="4"/>
        <v>-</v>
      </c>
      <c r="E22" s="33">
        <f t="shared" ca="1" si="1"/>
        <v>0</v>
      </c>
      <c r="F22" s="34" t="str">
        <f t="shared" ca="1" si="6"/>
        <v>-</v>
      </c>
      <c r="G22" s="31">
        <f t="shared" ca="1" si="2"/>
        <v>0</v>
      </c>
      <c r="H22" s="35" t="str">
        <f t="shared" ca="1" si="5"/>
        <v>-</v>
      </c>
      <c r="I22" s="33">
        <f t="shared" ca="1" si="3"/>
        <v>0</v>
      </c>
      <c r="J22" s="35"/>
      <c r="K22" s="31"/>
      <c r="L22" s="35"/>
      <c r="M22" s="31"/>
      <c r="N22" s="35"/>
    </row>
    <row r="23" spans="2:17" ht="14.25" thickBot="1">
      <c r="B23" s="3" t="s">
        <v>18</v>
      </c>
      <c r="C23" s="31">
        <f t="shared" ca="1" si="0"/>
        <v>0</v>
      </c>
      <c r="D23" s="32" t="str">
        <f t="shared" ca="1" si="4"/>
        <v>-</v>
      </c>
      <c r="E23" s="33">
        <f t="shared" ca="1" si="1"/>
        <v>0</v>
      </c>
      <c r="F23" s="34" t="str">
        <f t="shared" ca="1" si="6"/>
        <v>-</v>
      </c>
      <c r="G23" s="31">
        <f t="shared" ca="1" si="2"/>
        <v>0</v>
      </c>
      <c r="H23" s="35" t="str">
        <f t="shared" ca="1" si="5"/>
        <v>-</v>
      </c>
      <c r="I23" s="33">
        <f t="shared" ca="1" si="3"/>
        <v>0</v>
      </c>
      <c r="J23" s="35" t="str">
        <f t="shared" ref="J23:J30" ca="1" si="7">IF(I23=0,"-",I23/SUM($C$31+$E$31+$G$31+$I$31+$K$31+$M$31))</f>
        <v>-</v>
      </c>
      <c r="K23" s="31">
        <f t="shared" ref="K23:K30" ca="1" si="8">SUMPRODUCT((客户名称=B24)*应收账款)*AND(账龄&gt;120,账龄&lt;=180)</f>
        <v>268275.80000000075</v>
      </c>
      <c r="L23" s="35">
        <f t="shared" ref="L23:L31" ca="1" si="9">IF(K23=0,"-",K23/SUM($C$31+$E$31+$G$31+$I$31+$K$31+$M$31))</f>
        <v>0.19557942606075457</v>
      </c>
      <c r="M23" s="31">
        <f t="shared" ref="M23:M30" ca="1" si="10">SUMPRODUCT((客户名称=B24)*(账龄&gt;180)*应收账款)</f>
        <v>0</v>
      </c>
      <c r="N23" s="35" t="str">
        <f t="shared" ref="N23:N30" ca="1" si="11">IF(M23=0,"-",M23/SUM($C$31+$E$31+$G$31+$I$31+$K$31+$M$31))</f>
        <v>-</v>
      </c>
    </row>
    <row r="24" spans="2:17" ht="14.25" thickBot="1">
      <c r="B24" s="3" t="s">
        <v>13</v>
      </c>
      <c r="C24" s="31">
        <f t="shared" ca="1" si="0"/>
        <v>0</v>
      </c>
      <c r="D24" s="32" t="str">
        <f t="shared" ca="1" si="4"/>
        <v>-</v>
      </c>
      <c r="E24" s="33">
        <f t="shared" ca="1" si="1"/>
        <v>0</v>
      </c>
      <c r="F24" s="34" t="str">
        <f t="shared" ca="1" si="6"/>
        <v>-</v>
      </c>
      <c r="G24" s="31">
        <f t="shared" ca="1" si="2"/>
        <v>0</v>
      </c>
      <c r="H24" s="35" t="str">
        <f t="shared" ca="1" si="5"/>
        <v>-</v>
      </c>
      <c r="I24" s="33">
        <f t="shared" ca="1" si="3"/>
        <v>0</v>
      </c>
      <c r="J24" s="35" t="str">
        <f t="shared" ca="1" si="7"/>
        <v>-</v>
      </c>
      <c r="K24" s="31">
        <f t="shared" ca="1" si="8"/>
        <v>35077</v>
      </c>
      <c r="L24" s="35">
        <f t="shared" ca="1" si="9"/>
        <v>2.5571965596349236E-2</v>
      </c>
      <c r="M24" s="31">
        <f t="shared" ca="1" si="10"/>
        <v>0</v>
      </c>
      <c r="N24" s="35" t="str">
        <f t="shared" ca="1" si="11"/>
        <v>-</v>
      </c>
    </row>
    <row r="25" spans="2:17" ht="14.25" thickBot="1">
      <c r="B25" s="3" t="s">
        <v>29</v>
      </c>
      <c r="C25" s="31">
        <f t="shared" ca="1" si="0"/>
        <v>0</v>
      </c>
      <c r="D25" s="32" t="str">
        <f t="shared" ca="1" si="4"/>
        <v>-</v>
      </c>
      <c r="E25" s="33">
        <f t="shared" ca="1" si="1"/>
        <v>0</v>
      </c>
      <c r="F25" s="34" t="str">
        <f t="shared" ca="1" si="6"/>
        <v>-</v>
      </c>
      <c r="G25" s="31">
        <f t="shared" ca="1" si="2"/>
        <v>0</v>
      </c>
      <c r="H25" s="35" t="str">
        <f t="shared" ca="1" si="5"/>
        <v>-</v>
      </c>
      <c r="I25" s="33">
        <f t="shared" ca="1" si="3"/>
        <v>0</v>
      </c>
      <c r="J25" s="35" t="str">
        <f t="shared" ca="1" si="7"/>
        <v>-</v>
      </c>
      <c r="K25" s="31">
        <f t="shared" ca="1" si="8"/>
        <v>941165</v>
      </c>
      <c r="L25" s="35">
        <f t="shared" ca="1" si="9"/>
        <v>0.68613162472526246</v>
      </c>
      <c r="M25" s="31">
        <f t="shared" ca="1" si="10"/>
        <v>0</v>
      </c>
      <c r="N25" s="35" t="str">
        <f t="shared" ca="1" si="11"/>
        <v>-</v>
      </c>
    </row>
    <row r="26" spans="2:17" ht="14.25" thickBot="1">
      <c r="B26" s="3" t="s">
        <v>26</v>
      </c>
      <c r="C26" s="31">
        <f t="shared" ca="1" si="0"/>
        <v>0</v>
      </c>
      <c r="D26" s="32" t="str">
        <f t="shared" ca="1" si="4"/>
        <v>-</v>
      </c>
      <c r="E26" s="33">
        <f t="shared" ca="1" si="1"/>
        <v>0</v>
      </c>
      <c r="F26" s="34" t="str">
        <f t="shared" ca="1" si="6"/>
        <v>-</v>
      </c>
      <c r="G26" s="31">
        <f t="shared" ca="1" si="2"/>
        <v>0</v>
      </c>
      <c r="H26" s="35" t="str">
        <f t="shared" ca="1" si="5"/>
        <v>-</v>
      </c>
      <c r="I26" s="33">
        <f t="shared" ca="1" si="3"/>
        <v>0</v>
      </c>
      <c r="J26" s="35" t="str">
        <f t="shared" ca="1" si="7"/>
        <v>-</v>
      </c>
      <c r="K26" s="31">
        <f t="shared" ca="1" si="8"/>
        <v>118192.85</v>
      </c>
      <c r="L26" s="35">
        <f t="shared" ca="1" si="9"/>
        <v>8.6165393104725777E-2</v>
      </c>
      <c r="M26" s="31">
        <f t="shared" ca="1" si="10"/>
        <v>0</v>
      </c>
      <c r="N26" s="35" t="str">
        <f t="shared" ca="1" si="11"/>
        <v>-</v>
      </c>
    </row>
    <row r="27" spans="2:17" ht="14.25" thickBot="1">
      <c r="B27" s="8" t="s">
        <v>14</v>
      </c>
      <c r="C27" s="31">
        <f t="shared" ca="1" si="0"/>
        <v>0</v>
      </c>
      <c r="D27" s="32" t="str">
        <f t="shared" ca="1" si="4"/>
        <v>-</v>
      </c>
      <c r="E27" s="33">
        <f t="shared" ca="1" si="1"/>
        <v>0</v>
      </c>
      <c r="F27" s="34" t="str">
        <f t="shared" ca="1" si="6"/>
        <v>-</v>
      </c>
      <c r="G27" s="31">
        <f t="shared" ca="1" si="2"/>
        <v>0</v>
      </c>
      <c r="H27" s="35" t="str">
        <f t="shared" ca="1" si="5"/>
        <v>-</v>
      </c>
      <c r="I27" s="33">
        <f t="shared" ca="1" si="3"/>
        <v>0</v>
      </c>
      <c r="J27" s="35" t="str">
        <f t="shared" ca="1" si="7"/>
        <v>-</v>
      </c>
      <c r="K27" s="31">
        <f t="shared" ca="1" si="8"/>
        <v>1613.5300000000007</v>
      </c>
      <c r="L27" s="35">
        <f t="shared" ca="1" si="9"/>
        <v>1.1763016691472305E-3</v>
      </c>
      <c r="M27" s="31">
        <f t="shared" ca="1" si="10"/>
        <v>0</v>
      </c>
      <c r="N27" s="35" t="str">
        <f t="shared" ca="1" si="11"/>
        <v>-</v>
      </c>
    </row>
    <row r="28" spans="2:17" ht="14.25" thickBot="1">
      <c r="B28" s="3" t="s">
        <v>30</v>
      </c>
      <c r="C28" s="31">
        <f t="shared" ca="1" si="0"/>
        <v>0</v>
      </c>
      <c r="D28" s="32" t="str">
        <f t="shared" ca="1" si="4"/>
        <v>-</v>
      </c>
      <c r="E28" s="33">
        <f t="shared" ca="1" si="1"/>
        <v>0</v>
      </c>
      <c r="F28" s="34" t="str">
        <f t="shared" ca="1" si="6"/>
        <v>-</v>
      </c>
      <c r="G28" s="31">
        <f t="shared" ca="1" si="2"/>
        <v>0</v>
      </c>
      <c r="H28" s="35" t="str">
        <f t="shared" ca="1" si="5"/>
        <v>-</v>
      </c>
      <c r="I28" s="33">
        <f t="shared" ca="1" si="3"/>
        <v>1613.5300000000007</v>
      </c>
      <c r="J28" s="35">
        <f t="shared" ca="1" si="7"/>
        <v>1.1763016691472305E-3</v>
      </c>
      <c r="K28" s="31">
        <f t="shared" ca="1" si="8"/>
        <v>0</v>
      </c>
      <c r="L28" s="35" t="str">
        <f t="shared" ca="1" si="9"/>
        <v>-</v>
      </c>
      <c r="M28" s="31">
        <f t="shared" ca="1" si="10"/>
        <v>0</v>
      </c>
      <c r="N28" s="35" t="str">
        <f t="shared" ca="1" si="11"/>
        <v>-</v>
      </c>
    </row>
    <row r="29" spans="2:17" ht="14.25" thickBot="1">
      <c r="B29" s="3" t="s">
        <v>21</v>
      </c>
      <c r="C29" s="31">
        <f t="shared" ca="1" si="0"/>
        <v>0</v>
      </c>
      <c r="D29" s="32" t="str">
        <f t="shared" ca="1" si="4"/>
        <v>-</v>
      </c>
      <c r="E29" s="33">
        <f t="shared" ca="1" si="1"/>
        <v>0</v>
      </c>
      <c r="F29" s="34" t="str">
        <f t="shared" ca="1" si="6"/>
        <v>-</v>
      </c>
      <c r="G29" s="31">
        <f t="shared" ca="1" si="2"/>
        <v>0</v>
      </c>
      <c r="H29" s="35" t="str">
        <f t="shared" ca="1" si="5"/>
        <v>-</v>
      </c>
      <c r="I29" s="33">
        <f t="shared" ca="1" si="3"/>
        <v>2060</v>
      </c>
      <c r="J29" s="35">
        <f t="shared" ca="1" si="7"/>
        <v>1.5017888966695962E-3</v>
      </c>
      <c r="K29" s="31">
        <f t="shared" ca="1" si="8"/>
        <v>0</v>
      </c>
      <c r="L29" s="35" t="str">
        <f t="shared" ca="1" si="9"/>
        <v>-</v>
      </c>
      <c r="M29" s="31">
        <f t="shared" ca="1" si="10"/>
        <v>0</v>
      </c>
      <c r="N29" s="35" t="str">
        <f t="shared" ca="1" si="11"/>
        <v>-</v>
      </c>
    </row>
    <row r="30" spans="2:17" ht="14.25" thickBot="1">
      <c r="B30" s="28" t="s">
        <v>31</v>
      </c>
      <c r="C30" s="31">
        <f t="shared" ca="1" si="0"/>
        <v>0</v>
      </c>
      <c r="D30" s="32" t="str">
        <f t="shared" ca="1" si="4"/>
        <v>-</v>
      </c>
      <c r="E30" s="33">
        <f t="shared" ca="1" si="1"/>
        <v>0</v>
      </c>
      <c r="F30" s="34" t="str">
        <f t="shared" ca="1" si="6"/>
        <v>-</v>
      </c>
      <c r="G30" s="31">
        <f t="shared" ca="1" si="2"/>
        <v>0</v>
      </c>
      <c r="H30" s="35" t="str">
        <f t="shared" ca="1" si="5"/>
        <v>-</v>
      </c>
      <c r="I30" s="33">
        <f t="shared" ca="1" si="3"/>
        <v>3699.739999999998</v>
      </c>
      <c r="J30" s="35">
        <f t="shared" ca="1" si="7"/>
        <v>2.6971982779438685E-3</v>
      </c>
      <c r="K30" s="31">
        <f t="shared" ca="1" si="8"/>
        <v>0</v>
      </c>
      <c r="L30" s="35" t="str">
        <f t="shared" ca="1" si="9"/>
        <v>-</v>
      </c>
      <c r="M30" s="31">
        <f t="shared" ca="1" si="10"/>
        <v>0</v>
      </c>
      <c r="N30" s="35" t="str">
        <f t="shared" ca="1" si="11"/>
        <v>-</v>
      </c>
    </row>
    <row r="31" spans="2:17" s="2" customFormat="1" ht="14.25" thickBot="1">
      <c r="B31" s="40" t="s">
        <v>0</v>
      </c>
      <c r="C31" s="40">
        <f ca="1">SUM(C4:C30)</f>
        <v>0</v>
      </c>
      <c r="D31" s="41">
        <f t="shared" ref="D31:N31" ca="1" si="12">SUM(D4:D30)</f>
        <v>0</v>
      </c>
      <c r="E31" s="40">
        <f t="shared" ca="1" si="12"/>
        <v>0</v>
      </c>
      <c r="F31" s="41">
        <f t="shared" ca="1" si="12"/>
        <v>0</v>
      </c>
      <c r="G31" s="40">
        <f t="shared" ca="1" si="12"/>
        <v>0</v>
      </c>
      <c r="H31" s="41">
        <f t="shared" ca="1" si="12"/>
        <v>0</v>
      </c>
      <c r="I31" s="40">
        <f t="shared" ca="1" si="12"/>
        <v>7373.2699999999986</v>
      </c>
      <c r="J31" s="40">
        <f t="shared" ca="1" si="12"/>
        <v>5.3752888437606956E-3</v>
      </c>
      <c r="K31" s="40">
        <f t="shared" ca="1" si="12"/>
        <v>1364324.1800000009</v>
      </c>
      <c r="L31" s="41">
        <f t="shared" ca="1" si="9"/>
        <v>0.99462471115623929</v>
      </c>
      <c r="M31" s="40">
        <f t="shared" ca="1" si="12"/>
        <v>0</v>
      </c>
      <c r="N31" s="41">
        <f t="shared" ca="1" si="12"/>
        <v>0</v>
      </c>
      <c r="Q31" s="1"/>
    </row>
    <row r="34" spans="3:3">
      <c r="C34" s="36"/>
    </row>
  </sheetData>
  <mergeCells count="8">
    <mergeCell ref="B1:N1"/>
    <mergeCell ref="B2:B3"/>
    <mergeCell ref="C2:D2"/>
    <mergeCell ref="E2:F2"/>
    <mergeCell ref="G2:H2"/>
    <mergeCell ref="I2:J2"/>
    <mergeCell ref="K2:L2"/>
    <mergeCell ref="M2:N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客户信用登记表</vt:lpstr>
      <vt:lpstr>应收账款账龄分析表</vt:lpstr>
      <vt:lpstr>客户名称</vt:lpstr>
      <vt:lpstr>应收账款</vt:lpstr>
      <vt:lpstr>账龄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2012-05-30T06:20:55Z</dcterms:created>
  <dcterms:modified xsi:type="dcterms:W3CDTF">2012-08-27T21:37:37Z</dcterms:modified>
</cp:coreProperties>
</file>