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3835" windowHeight="12630" activeTab="1"/>
  </bookViews>
  <sheets>
    <sheet name="数据" sheetId="3" r:id="rId1"/>
    <sheet name="分析" sheetId="4" r:id="rId2"/>
  </sheets>
  <calcPr calcId="144525"/>
</workbook>
</file>

<file path=xl/sharedStrings.xml><?xml version="1.0" encoding="utf-8"?>
<sst xmlns="http://schemas.openxmlformats.org/spreadsheetml/2006/main" count="116">
  <si>
    <t xml:space="preserve">         人力资源管理实用工具——绩效考核</t>
  </si>
  <si>
    <r>
      <rPr>
        <b/>
        <sz val="16"/>
        <color rgb="FF0070C0"/>
        <rFont val="微软雅黑"/>
        <charset val="134"/>
      </rPr>
      <t>任一员工各项指标达成程度可视化图表</t>
    </r>
    <r>
      <rPr>
        <b/>
        <sz val="16"/>
        <color theme="9" tint="-0.249977111117893"/>
        <rFont val="微软雅黑"/>
        <charset val="134"/>
      </rPr>
      <t>（基础数据）</t>
    </r>
  </si>
  <si>
    <t>增减数据说明</t>
  </si>
  <si>
    <r>
      <rPr>
        <sz val="14"/>
        <color theme="1"/>
        <rFont val="微软雅黑"/>
        <charset val="134"/>
      </rPr>
      <t>说明：本工具主要用于分析任一员工各项指标达成程度明细，本表为评分基础数据表。</t>
    </r>
    <r>
      <rPr>
        <b/>
        <sz val="14"/>
        <color theme="1"/>
        <rFont val="微软雅黑"/>
        <charset val="134"/>
      </rPr>
      <t>特点：可调取任一员工进行分析，可自由修改指标项目，可任一设置等级评价标准，数据分析全自动生成，可视化呈现各项指标达成程度。</t>
    </r>
    <r>
      <rPr>
        <sz val="14"/>
        <color theme="1"/>
        <rFont val="微软雅黑"/>
        <charset val="134"/>
      </rPr>
      <t>使用方法：请先设置好考核指标内容及权重值，然后设置好评分等级标准以及各项指标达成程度标准说明，要求名称规范、数据准确，然后输入员工考核成绩基础数据即可。</t>
    </r>
    <r>
      <rPr>
        <sz val="12"/>
        <color theme="1"/>
        <rFont val="微软雅黑"/>
        <charset val="134"/>
      </rPr>
      <t>（表格中评分值合计、排名、等级、标杆值比率、合格起点值、合格区间值比例、良好区间值比例、优秀区间值比例等为自动生成）注：添加指标项目时，请按照表格右上角说明操作。</t>
    </r>
  </si>
  <si>
    <t>注：若增减指标项目，请在B列与O列之间操作，插入列或者删除列，但注意指标类别名称及权重值的变化，要求指标类别名称、指标序号规范统一、权重值核算准确。若添加人员成绩及数据，请在中间位置（最好是第16行与32行）之间插入行即可。</t>
  </si>
  <si>
    <t>指标类别</t>
  </si>
  <si>
    <t>销售工作计划拟定与执行</t>
  </si>
  <si>
    <t>销售目标实现</t>
  </si>
  <si>
    <t>销售货款回收及成本控制</t>
  </si>
  <si>
    <t>客户关系维护</t>
  </si>
  <si>
    <t>日常工作</t>
  </si>
  <si>
    <t>知识、技能与品质</t>
  </si>
  <si>
    <t>权重值</t>
  </si>
  <si>
    <t>指标序号</t>
  </si>
  <si>
    <t>指标1</t>
  </si>
  <si>
    <t>指标2</t>
  </si>
  <si>
    <t>指标3</t>
  </si>
  <si>
    <t>指标4</t>
  </si>
  <si>
    <t>指标5</t>
  </si>
  <si>
    <t>指标6</t>
  </si>
  <si>
    <t>指标7</t>
  </si>
  <si>
    <t>指标8</t>
  </si>
  <si>
    <t>指标9</t>
  </si>
  <si>
    <t>指标10</t>
  </si>
  <si>
    <t>指标11</t>
  </si>
  <si>
    <t>指标12</t>
  </si>
  <si>
    <t>指标13</t>
  </si>
  <si>
    <t>指标14</t>
  </si>
  <si>
    <t>权重分值</t>
  </si>
  <si>
    <t>指标明细</t>
  </si>
  <si>
    <t>工作计划拟定与执行</t>
  </si>
  <si>
    <t>自身努力程度</t>
  </si>
  <si>
    <t>销售额目标达成率</t>
  </si>
  <si>
    <t>重点客户开发完成率</t>
  </si>
  <si>
    <t>有效新客户增加率</t>
  </si>
  <si>
    <t>销售货款回收及时率</t>
  </si>
  <si>
    <t>销售呆账发生率</t>
  </si>
  <si>
    <t>销售成本费用控制</t>
  </si>
  <si>
    <t>重点客户流失量</t>
  </si>
  <si>
    <t>客户服务满意度</t>
  </si>
  <si>
    <t>销售数据信息管理</t>
  </si>
  <si>
    <t>其它日常工作</t>
  </si>
  <si>
    <t>知识与技能</t>
  </si>
  <si>
    <t>愿望与态度</t>
  </si>
  <si>
    <r>
      <rPr>
        <b/>
        <sz val="14"/>
        <color theme="0"/>
        <rFont val="微软雅黑"/>
        <charset val="134"/>
      </rPr>
      <t xml:space="preserve">评分等级标准设置                           </t>
    </r>
    <r>
      <rPr>
        <sz val="9"/>
        <color theme="0"/>
        <rFont val="宋体"/>
        <charset val="134"/>
      </rPr>
      <t>（可随意设置数值标准，只需要在黄色区域进行设置即可）</t>
    </r>
  </si>
  <si>
    <t>各项指标达成程度标准说明（用于分析图）</t>
  </si>
  <si>
    <t>员工姓名</t>
  </si>
  <si>
    <t>评分值</t>
  </si>
  <si>
    <t>评分值合计</t>
  </si>
  <si>
    <t>比较排名</t>
  </si>
  <si>
    <t>等级</t>
  </si>
  <si>
    <t>美人鱼1</t>
  </si>
  <si>
    <t>满分值</t>
  </si>
  <si>
    <t>注：以下数据依据左侧等级标准自动生成</t>
  </si>
  <si>
    <t>美人鱼2</t>
  </si>
  <si>
    <t>区间数值（自动显示）</t>
  </si>
  <si>
    <t>标准值</t>
  </si>
  <si>
    <t>表示</t>
  </si>
  <si>
    <t>比例基数</t>
  </si>
  <si>
    <t>比例说明</t>
  </si>
  <si>
    <t xml:space="preserve">达标率区间值 </t>
  </si>
  <si>
    <t>对应等级</t>
  </si>
  <si>
    <t>美人鱼4</t>
  </si>
  <si>
    <t>D</t>
  </si>
  <si>
    <t>不合格</t>
  </si>
  <si>
    <t>合格起点值</t>
  </si>
  <si>
    <t>至</t>
  </si>
  <si>
    <t>美人鱼6</t>
  </si>
  <si>
    <t>C</t>
  </si>
  <si>
    <t>合格</t>
  </si>
  <si>
    <t>合格区间比例</t>
  </si>
  <si>
    <t>美人鱼8</t>
  </si>
  <si>
    <t>B</t>
  </si>
  <si>
    <t>良好</t>
  </si>
  <si>
    <t>良好区间比例</t>
  </si>
  <si>
    <t>美人鱼10</t>
  </si>
  <si>
    <t>A</t>
  </si>
  <si>
    <t>优秀</t>
  </si>
  <si>
    <t>优秀区间比例</t>
  </si>
  <si>
    <t>美人鱼12</t>
  </si>
  <si>
    <t>美人鱼14</t>
  </si>
  <si>
    <t>美人鱼16</t>
  </si>
  <si>
    <t>美人鱼18</t>
  </si>
  <si>
    <t>美人鱼20</t>
  </si>
  <si>
    <t>美人鱼22</t>
  </si>
  <si>
    <t>美人鱼24</t>
  </si>
  <si>
    <t>美人鱼26</t>
  </si>
  <si>
    <t>美人鱼28</t>
  </si>
  <si>
    <t>美人鱼30</t>
  </si>
  <si>
    <t>美人鱼3</t>
  </si>
  <si>
    <t>美人鱼5</t>
  </si>
  <si>
    <t>美人鱼7</t>
  </si>
  <si>
    <t>美人鱼9</t>
  </si>
  <si>
    <t>美人鱼11</t>
  </si>
  <si>
    <t>美人鱼13</t>
  </si>
  <si>
    <t>美人鱼15</t>
  </si>
  <si>
    <t>标杆值</t>
  </si>
  <si>
    <t>注：标杆值需根据自身需要手动设置。</t>
  </si>
  <si>
    <t>标杆值比率</t>
  </si>
  <si>
    <t>相关数据来源：表格右上方各项指标达成程度标准（用于分析图）。</t>
  </si>
  <si>
    <t>合格区间值比例</t>
  </si>
  <si>
    <t>良好区间值比例</t>
  </si>
  <si>
    <t>优秀区间值比例</t>
  </si>
  <si>
    <t>版权所有：                                                                  北京未名潮管理顾问有限公司</t>
  </si>
  <si>
    <r>
      <rPr>
        <sz val="10"/>
        <color theme="0"/>
        <rFont val="宋体"/>
        <charset val="134"/>
      </rPr>
      <t>注：</t>
    </r>
    <r>
      <rPr>
        <sz val="10"/>
        <color theme="0"/>
        <rFont val="宋体"/>
        <charset val="134"/>
      </rPr>
      <t xml:space="preserve">                                                      </t>
    </r>
    <r>
      <rPr>
        <sz val="10"/>
        <color theme="0"/>
        <rFont val="宋体"/>
        <charset val="134"/>
      </rPr>
      <t>1.表中数据为空或者错误值，是为基础数据表中增添指标项目预留的单元格（20列），如果用不上请予以忽略，可以删除后面多余的列，</t>
    </r>
    <r>
      <rPr>
        <b/>
        <sz val="10"/>
        <color theme="0"/>
        <rFont val="宋体"/>
        <charset val="134"/>
      </rPr>
      <t xml:space="preserve">但是千万不要删除或者更改有效范围的单元格。           </t>
    </r>
    <r>
      <rPr>
        <sz val="10"/>
        <color theme="0"/>
        <rFont val="宋体"/>
        <charset val="134"/>
      </rPr>
      <t xml:space="preserve">                       2.图表为了清晰呈现现有数据，没有预留太多增添项，只预留了3项内容，如果图表分析不全，需要调整一下图表的数据范围。                                              3.如果指标类别的权重值出现不一致或者被删除，可手工调整一下，不影响分析（指标序号对应的权重值不要改,自动生成即可）。</t>
    </r>
  </si>
  <si>
    <r>
      <rPr>
        <b/>
        <sz val="16"/>
        <color rgb="FF0070C0"/>
        <rFont val="微软雅黑"/>
        <charset val="134"/>
      </rPr>
      <t>任一员工各项指标达成程度可视化图表</t>
    </r>
    <r>
      <rPr>
        <b/>
        <sz val="16"/>
        <color theme="9" tint="-0.249977111117893"/>
        <rFont val="微软雅黑"/>
        <charset val="134"/>
      </rPr>
      <t>（可视化分析）</t>
    </r>
  </si>
  <si>
    <r>
      <rPr>
        <sz val="14"/>
        <color theme="1"/>
        <rFont val="微软雅黑"/>
        <charset val="134"/>
      </rPr>
      <t>说明：本工具主要用于分析任一员工各项指标达成程度明细，本表为数据查询结果以及可视化分析结果。</t>
    </r>
    <r>
      <rPr>
        <b/>
        <sz val="14"/>
        <color theme="1"/>
        <rFont val="微软雅黑"/>
        <charset val="134"/>
      </rPr>
      <t>特点：本表数据及图表全自动生成，输入员工姓名即可。可在基础数据表中自由修改指标项目，可任一设置等级评价标准，图表呈现生动清晰。</t>
    </r>
    <r>
      <rPr>
        <sz val="14"/>
        <color theme="1"/>
        <rFont val="微软雅黑"/>
        <charset val="134"/>
      </rPr>
      <t>（请勿随意改动本数据表，有关增添指标项目数据的注意事项请见右侧说明）</t>
    </r>
  </si>
  <si>
    <t>实际达成率</t>
  </si>
  <si>
    <r>
      <rPr>
        <b/>
        <sz val="14"/>
        <color theme="0"/>
        <rFont val="微软雅黑"/>
        <charset val="134"/>
      </rPr>
      <t>各项指标达成程度明细</t>
    </r>
    <r>
      <rPr>
        <b/>
        <sz val="14"/>
        <color rgb="FFFFFF00"/>
        <rFont val="微软雅黑"/>
        <charset val="134"/>
      </rPr>
      <t>（全自动生成）</t>
    </r>
  </si>
  <si>
    <r>
      <rPr>
        <sz val="10"/>
        <color theme="1"/>
        <rFont val="宋体"/>
        <charset val="134"/>
      </rPr>
      <t>注：指标分析数据范围为本表格的B列至AI列，说明自动生成数据范围还可以增加20项指标。另外，本表格也可以依据上图分析，手工填入指标序号名称即可，其它数据为自动显示。</t>
    </r>
    <r>
      <rPr>
        <b/>
        <sz val="10"/>
        <color theme="1"/>
        <rFont val="宋体"/>
        <charset val="134"/>
      </rPr>
      <t>（以下所有空值单元格含有自动计算函数，勿删除或者修改！）</t>
    </r>
  </si>
  <si>
    <t>优秀指标序号</t>
  </si>
  <si>
    <t>注：1.此表能够满足一般企业的需求。如果原始数据表的指标项目增加太多（再增加20项，即共30项以上），则需要调整一下函数公式，同时还需要增加预留单元格数。                    2.如果采用手工填入指标序号的方式时，首先请明确以上图表是否完整呈现出所有指标，否则可能会出现漏填分析项目。必要情况下，请手工填入补充一下。</t>
  </si>
  <si>
    <t>良好指标序号</t>
  </si>
  <si>
    <t>合格指标序号（不含优、良）</t>
  </si>
  <si>
    <t>不合格指标序号</t>
  </si>
  <si>
    <t>版权所有：                                                                  上海包图网络科技有限公司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</si>
</sst>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  <numFmt numFmtId="178" formatCode="0.00_ "/>
    <numFmt numFmtId="179" formatCode="0.00_);[Red]\(0.00\)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sz val="14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9"/>
      <color theme="0"/>
      <name val="微软雅黑"/>
      <charset val="134"/>
    </font>
    <font>
      <sz val="9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0"/>
      <name val="微软雅黑"/>
      <charset val="134"/>
    </font>
    <font>
      <b/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9"/>
      <color theme="0"/>
      <name val="微软雅黑"/>
      <charset val="134"/>
    </font>
    <font>
      <sz val="8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  <scheme val="minor"/>
    </font>
    <font>
      <b/>
      <sz val="11"/>
      <color theme="1"/>
      <name val="微软雅黑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name val="微软雅黑"/>
      <charset val="134"/>
    </font>
    <font>
      <b/>
      <sz val="9"/>
      <color rgb="FF000000"/>
      <name val="微软雅黑"/>
      <charset val="134"/>
    </font>
    <font>
      <sz val="11"/>
      <color theme="0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rgb="FF0070C0"/>
      <name val="微软雅黑"/>
      <charset val="134"/>
    </font>
    <font>
      <b/>
      <sz val="16"/>
      <color theme="9" tint="-0.249977111117893"/>
      <name val="微软雅黑"/>
      <charset val="134"/>
    </font>
    <font>
      <b/>
      <sz val="14"/>
      <color theme="1"/>
      <name val="微软雅黑"/>
      <charset val="134"/>
    </font>
    <font>
      <b/>
      <sz val="14"/>
      <color rgb="FFFFFF00"/>
      <name val="微软雅黑"/>
      <charset val="134"/>
    </font>
    <font>
      <sz val="12"/>
      <color theme="1"/>
      <name val="微软雅黑"/>
      <charset val="134"/>
    </font>
    <font>
      <sz val="9"/>
      <color theme="0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30" borderId="3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46" borderId="40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5" fillId="44" borderId="41" applyNumberFormat="0" applyAlignment="0" applyProtection="0">
      <alignment vertical="center"/>
    </xf>
    <xf numFmtId="0" fontId="41" fillId="44" borderId="37" applyNumberFormat="0" applyAlignment="0" applyProtection="0">
      <alignment vertical="center"/>
    </xf>
    <xf numFmtId="0" fontId="38" fillId="43" borderId="3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 wrapText="1"/>
    </xf>
    <xf numFmtId="9" fontId="6" fillId="6" borderId="2" xfId="0" applyNumberFormat="1" applyFont="1" applyFill="1" applyBorder="1" applyAlignment="1">
      <alignment horizontal="center" vertical="center" wrapText="1"/>
    </xf>
    <xf numFmtId="9" fontId="6" fillId="6" borderId="3" xfId="0" applyNumberFormat="1" applyFont="1" applyFill="1" applyBorder="1" applyAlignment="1">
      <alignment horizontal="center" vertical="center" wrapText="1"/>
    </xf>
    <xf numFmtId="9" fontId="6" fillId="6" borderId="4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178" fontId="5" fillId="11" borderId="1" xfId="0" applyNumberFormat="1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/>
    </xf>
    <xf numFmtId="10" fontId="7" fillId="1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0" fillId="14" borderId="0" xfId="0" applyFill="1">
      <alignment vertical="center"/>
    </xf>
    <xf numFmtId="0" fontId="11" fillId="15" borderId="0" xfId="0" applyFont="1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9" fontId="1" fillId="3" borderId="5" xfId="0" applyNumberFormat="1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left" vertical="center" wrapText="1"/>
    </xf>
    <xf numFmtId="0" fontId="12" fillId="14" borderId="0" xfId="0" applyFont="1" applyFill="1" applyAlignment="1">
      <alignment horizontal="center" vertical="center" wrapText="1"/>
    </xf>
    <xf numFmtId="0" fontId="12" fillId="14" borderId="0" xfId="0" applyFont="1" applyFill="1" applyAlignment="1">
      <alignment vertical="center" wrapText="1"/>
    </xf>
    <xf numFmtId="0" fontId="14" fillId="14" borderId="0" xfId="0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horizontal="left" vertical="center" wrapText="1"/>
    </xf>
    <xf numFmtId="176" fontId="5" fillId="11" borderId="1" xfId="0" applyNumberFormat="1" applyFont="1" applyFill="1" applyBorder="1" applyAlignment="1">
      <alignment horizontal="center" vertical="center" wrapText="1"/>
    </xf>
    <xf numFmtId="178" fontId="1" fillId="11" borderId="1" xfId="0" applyNumberFormat="1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left" vertical="top" wrapText="1"/>
    </xf>
    <xf numFmtId="0" fontId="14" fillId="14" borderId="0" xfId="0" applyFont="1" applyFill="1" applyBorder="1" applyAlignment="1">
      <alignment horizontal="left" vertical="top" wrapText="1"/>
    </xf>
    <xf numFmtId="0" fontId="14" fillId="14" borderId="0" xfId="0" applyFont="1" applyFill="1" applyBorder="1" applyAlignment="1">
      <alignment vertical="center" wrapText="1"/>
    </xf>
    <xf numFmtId="0" fontId="14" fillId="14" borderId="7" xfId="0" applyFont="1" applyFill="1" applyBorder="1" applyAlignment="1">
      <alignment vertical="center" wrapText="1"/>
    </xf>
    <xf numFmtId="9" fontId="15" fillId="18" borderId="2" xfId="0" applyNumberFormat="1" applyFont="1" applyFill="1" applyBorder="1" applyAlignment="1">
      <alignment horizontal="center" vertical="center" wrapText="1"/>
    </xf>
    <xf numFmtId="9" fontId="15" fillId="18" borderId="3" xfId="0" applyNumberFormat="1" applyFont="1" applyFill="1" applyBorder="1" applyAlignment="1">
      <alignment vertical="center" wrapText="1"/>
    </xf>
    <xf numFmtId="9" fontId="15" fillId="18" borderId="2" xfId="0" applyNumberFormat="1" applyFont="1" applyFill="1" applyBorder="1" applyAlignment="1">
      <alignment vertical="center" wrapText="1"/>
    </xf>
    <xf numFmtId="9" fontId="15" fillId="18" borderId="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78" fontId="16" fillId="7" borderId="2" xfId="0" applyNumberFormat="1" applyFont="1" applyFill="1" applyBorder="1" applyAlignment="1">
      <alignment horizontal="center" vertical="center" wrapText="1"/>
    </xf>
    <xf numFmtId="9" fontId="16" fillId="7" borderId="2" xfId="0" applyNumberFormat="1" applyFont="1" applyFill="1" applyBorder="1" applyAlignment="1">
      <alignment horizontal="center" vertical="center" wrapText="1"/>
    </xf>
    <xf numFmtId="178" fontId="17" fillId="8" borderId="2" xfId="0" applyNumberFormat="1" applyFont="1" applyFill="1" applyBorder="1" applyAlignment="1">
      <alignment horizontal="center" vertical="center" wrapText="1"/>
    </xf>
    <xf numFmtId="178" fontId="17" fillId="8" borderId="9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78" fontId="18" fillId="3" borderId="2" xfId="0" applyNumberFormat="1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/>
    </xf>
    <xf numFmtId="178" fontId="20" fillId="19" borderId="1" xfId="0" applyNumberFormat="1" applyFont="1" applyFill="1" applyBorder="1" applyAlignment="1">
      <alignment horizontal="center" vertical="center" wrapText="1"/>
    </xf>
    <xf numFmtId="0" fontId="19" fillId="10" borderId="11" xfId="0" applyFont="1" applyFill="1" applyBorder="1" applyAlignment="1">
      <alignment horizontal="center" vertical="center"/>
    </xf>
    <xf numFmtId="178" fontId="20" fillId="19" borderId="12" xfId="0" applyNumberFormat="1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10" fontId="7" fillId="20" borderId="1" xfId="0" applyNumberFormat="1" applyFont="1" applyFill="1" applyBorder="1" applyAlignment="1">
      <alignment horizontal="center" vertical="center"/>
    </xf>
    <xf numFmtId="178" fontId="22" fillId="4" borderId="12" xfId="0" applyNumberFormat="1" applyFont="1" applyFill="1" applyBorder="1" applyAlignment="1">
      <alignment vertical="center" wrapText="1"/>
    </xf>
    <xf numFmtId="178" fontId="22" fillId="4" borderId="13" xfId="0" applyNumberFormat="1" applyFont="1" applyFill="1" applyBorder="1" applyAlignment="1">
      <alignment vertical="center" wrapText="1"/>
    </xf>
    <xf numFmtId="178" fontId="17" fillId="4" borderId="14" xfId="0" applyNumberFormat="1" applyFont="1" applyFill="1" applyBorder="1" applyAlignment="1">
      <alignment horizontal="center" vertical="center" wrapText="1"/>
    </xf>
    <xf numFmtId="178" fontId="23" fillId="19" borderId="1" xfId="0" applyNumberFormat="1" applyFont="1" applyFill="1" applyBorder="1" applyAlignment="1">
      <alignment horizontal="center" vertical="center" wrapText="1"/>
    </xf>
    <xf numFmtId="178" fontId="23" fillId="19" borderId="12" xfId="0" applyNumberFormat="1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/>
    </xf>
    <xf numFmtId="0" fontId="24" fillId="16" borderId="0" xfId="0" applyFont="1" applyFill="1" applyAlignment="1">
      <alignment horizontal="center" vertical="center"/>
    </xf>
    <xf numFmtId="0" fontId="24" fillId="14" borderId="0" xfId="0" applyFont="1" applyFill="1" applyAlignment="1">
      <alignment vertical="top" wrapText="1"/>
    </xf>
    <xf numFmtId="0" fontId="11" fillId="21" borderId="9" xfId="0" applyFont="1" applyFill="1" applyBorder="1" applyAlignment="1">
      <alignment horizontal="center" vertical="center" wrapText="1"/>
    </xf>
    <xf numFmtId="0" fontId="11" fillId="21" borderId="15" xfId="0" applyFont="1" applyFill="1" applyBorder="1" applyAlignment="1">
      <alignment horizontal="center" vertical="center" wrapText="1"/>
    </xf>
    <xf numFmtId="0" fontId="11" fillId="21" borderId="16" xfId="0" applyFont="1" applyFill="1" applyBorder="1" applyAlignment="1">
      <alignment horizontal="center" vertical="center" wrapText="1"/>
    </xf>
    <xf numFmtId="0" fontId="11" fillId="21" borderId="17" xfId="0" applyFont="1" applyFill="1" applyBorder="1" applyAlignment="1">
      <alignment horizontal="center" vertical="center" wrapText="1"/>
    </xf>
    <xf numFmtId="0" fontId="11" fillId="21" borderId="0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177" fontId="25" fillId="22" borderId="1" xfId="0" applyNumberFormat="1" applyFont="1" applyFill="1" applyBorder="1" applyAlignment="1">
      <alignment horizontal="center" vertical="center" wrapText="1"/>
    </xf>
    <xf numFmtId="179" fontId="25" fillId="23" borderId="1" xfId="0" applyNumberFormat="1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6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 wrapText="1"/>
    </xf>
    <xf numFmtId="0" fontId="27" fillId="8" borderId="21" xfId="0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178" fontId="1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177" fontId="25" fillId="22" borderId="12" xfId="0" applyNumberFormat="1" applyFont="1" applyFill="1" applyBorder="1" applyAlignment="1">
      <alignment horizontal="center" vertical="center" wrapText="1"/>
    </xf>
    <xf numFmtId="179" fontId="25" fillId="23" borderId="12" xfId="0" applyNumberFormat="1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/>
    </xf>
    <xf numFmtId="0" fontId="14" fillId="14" borderId="17" xfId="0" applyFont="1" applyFill="1" applyBorder="1" applyAlignment="1">
      <alignment horizontal="left" vertical="center" wrapText="1"/>
    </xf>
    <xf numFmtId="0" fontId="28" fillId="14" borderId="0" xfId="0" applyFont="1" applyFill="1" applyAlignment="1">
      <alignment horizontal="left" vertical="center" wrapText="1"/>
    </xf>
    <xf numFmtId="0" fontId="14" fillId="14" borderId="17" xfId="0" applyFont="1" applyFill="1" applyBorder="1" applyAlignment="1">
      <alignment horizontal="left" vertical="top" wrapText="1"/>
    </xf>
    <xf numFmtId="0" fontId="0" fillId="14" borderId="0" xfId="0" applyFill="1" applyAlignment="1">
      <alignment vertical="center" wrapText="1"/>
    </xf>
    <xf numFmtId="0" fontId="11" fillId="25" borderId="27" xfId="0" applyFont="1" applyFill="1" applyBorder="1" applyAlignment="1">
      <alignment horizontal="center" vertical="center" wrapText="1"/>
    </xf>
    <xf numFmtId="0" fontId="11" fillId="25" borderId="15" xfId="0" applyFont="1" applyFill="1" applyBorder="1" applyAlignment="1">
      <alignment horizontal="center" vertical="center" wrapText="1"/>
    </xf>
    <xf numFmtId="0" fontId="11" fillId="25" borderId="28" xfId="0" applyFont="1" applyFill="1" applyBorder="1" applyAlignment="1">
      <alignment horizontal="center" vertical="center" wrapText="1"/>
    </xf>
    <xf numFmtId="0" fontId="11" fillId="25" borderId="29" xfId="0" applyFont="1" applyFill="1" applyBorder="1" applyAlignment="1">
      <alignment horizontal="center" vertical="center" wrapText="1"/>
    </xf>
    <xf numFmtId="0" fontId="11" fillId="25" borderId="0" xfId="0" applyFont="1" applyFill="1" applyBorder="1" applyAlignment="1">
      <alignment horizontal="center" vertical="center" wrapText="1"/>
    </xf>
    <xf numFmtId="0" fontId="11" fillId="25" borderId="30" xfId="0" applyFont="1" applyFill="1" applyBorder="1" applyAlignment="1">
      <alignment horizontal="center" vertical="center" wrapText="1"/>
    </xf>
    <xf numFmtId="0" fontId="29" fillId="26" borderId="29" xfId="0" applyFont="1" applyFill="1" applyBorder="1" applyAlignment="1">
      <alignment horizontal="center" vertical="center"/>
    </xf>
    <xf numFmtId="0" fontId="29" fillId="26" borderId="0" xfId="0" applyFont="1" applyFill="1" applyBorder="1" applyAlignment="1">
      <alignment horizontal="center" vertical="center"/>
    </xf>
    <xf numFmtId="0" fontId="29" fillId="26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9" fontId="1" fillId="4" borderId="31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10" fontId="1" fillId="4" borderId="32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9" fontId="1" fillId="8" borderId="31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10" fontId="1" fillId="8" borderId="32" xfId="0" applyNumberFormat="1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9" fontId="1" fillId="8" borderId="34" xfId="0" applyNumberFormat="1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10" fontId="1" fillId="8" borderId="35" xfId="0" applyNumberFormat="1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99"/>
      <color rgb="00FFCC00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分析!$A$13</c:f>
              <c:strCache>
                <c:ptCount val="1"/>
                <c:pt idx="0">
                  <c:v>合格起点值</c:v>
                </c:pt>
              </c:strCache>
            </c:strRef>
          </c:tx>
          <c:invertIfNegative val="0"/>
          <c:dLbls>
            <c:delete val="1"/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分析!$B$13:$R$13</c:f>
              <c:numCache>
                <c:formatCode>0%</c:formatCode>
                <c:ptCount val="1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分析!$A$14</c:f>
              <c:strCache>
                <c:ptCount val="1"/>
                <c:pt idx="0">
                  <c:v>合格区间值比例</c:v>
                </c:pt>
              </c:strCache>
            </c:strRef>
          </c:tx>
          <c:invertIfNegative val="0"/>
          <c:dLbls>
            <c:delete val="1"/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分析!$B$14:$R$14</c:f>
              <c:numCache>
                <c:formatCode>0%</c:formatCode>
                <c:ptCount val="17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  <c:pt idx="12">
                  <c:v>0.1499</c:v>
                </c:pt>
                <c:pt idx="13">
                  <c:v>0.1499</c:v>
                </c:pt>
                <c:pt idx="14">
                  <c:v>0.1499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tx>
            <c:strRef>
              <c:f>分析!$A$15</c:f>
              <c:strCache>
                <c:ptCount val="1"/>
                <c:pt idx="0">
                  <c:v>良好区间值比例</c:v>
                </c:pt>
              </c:strCache>
            </c:strRef>
          </c:tx>
          <c:invertIfNegative val="0"/>
          <c:dLbls>
            <c:delete val="1"/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分析!$B$15:$R$15</c:f>
              <c:numCache>
                <c:formatCode>0%</c:formatCode>
                <c:ptCount val="17"/>
                <c:pt idx="0">
                  <c:v>0.1499</c:v>
                </c:pt>
                <c:pt idx="1">
                  <c:v>0.1499</c:v>
                </c:pt>
                <c:pt idx="2">
                  <c:v>0.1499</c:v>
                </c:pt>
                <c:pt idx="3">
                  <c:v>0.1499</c:v>
                </c:pt>
                <c:pt idx="4">
                  <c:v>0.1499</c:v>
                </c:pt>
                <c:pt idx="5">
                  <c:v>0.1499</c:v>
                </c:pt>
                <c:pt idx="6">
                  <c:v>0.1499</c:v>
                </c:pt>
                <c:pt idx="7">
                  <c:v>0.1499</c:v>
                </c:pt>
                <c:pt idx="8">
                  <c:v>0.1499</c:v>
                </c:pt>
                <c:pt idx="9">
                  <c:v>0.1499</c:v>
                </c:pt>
                <c:pt idx="10">
                  <c:v>0.1499</c:v>
                </c:pt>
                <c:pt idx="11">
                  <c:v>0.1499</c:v>
                </c:pt>
                <c:pt idx="12">
                  <c:v>0.1499</c:v>
                </c:pt>
                <c:pt idx="13">
                  <c:v>0.1499</c:v>
                </c:pt>
                <c:pt idx="14">
                  <c:v>0.1499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5"/>
          <c:order val="5"/>
          <c:tx>
            <c:strRef>
              <c:f>分析!$A$16</c:f>
              <c:strCache>
                <c:ptCount val="1"/>
                <c:pt idx="0">
                  <c:v>优秀区间值比例</c:v>
                </c:pt>
              </c:strCache>
            </c:strRef>
          </c:tx>
          <c:invertIfNegative val="0"/>
          <c:dLbls>
            <c:delete val="1"/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分析!$B$16:$R$16</c:f>
              <c:numCache>
                <c:formatCode>0%</c:formatCode>
                <c:ptCount val="1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5077632"/>
        <c:axId val="345079168"/>
      </c:barChart>
      <c:barChart>
        <c:barDir val="col"/>
        <c:grouping val="stacked"/>
        <c:varyColors val="0"/>
        <c:ser>
          <c:idx val="0"/>
          <c:order val="0"/>
          <c:tx>
            <c:strRef>
              <c:f>分析!$A$11</c:f>
              <c:strCache>
                <c:ptCount val="1"/>
                <c:pt idx="0">
                  <c:v>实际达成率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noFill/>
              <a:prstDash val="solid"/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分析!$B$11:$R$11</c:f>
              <c:numCache>
                <c:formatCode>0.00%</c:formatCode>
                <c:ptCount val="1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0.72</c:v>
                </c:pt>
                <c:pt idx="5">
                  <c:v>0.8</c:v>
                </c:pt>
                <c:pt idx="6">
                  <c:v>1</c:v>
                </c:pt>
                <c:pt idx="7">
                  <c:v>0.8</c:v>
                </c:pt>
                <c:pt idx="8">
                  <c:v>0.84</c:v>
                </c:pt>
                <c:pt idx="9">
                  <c:v>0.84</c:v>
                </c:pt>
                <c:pt idx="10">
                  <c:v>0.8</c:v>
                </c:pt>
                <c:pt idx="11">
                  <c:v>0.8</c:v>
                </c:pt>
                <c:pt idx="12">
                  <c:v>0.64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2"/>
        <c:overlap val="100"/>
        <c:axId val="345094784"/>
        <c:axId val="345093248"/>
      </c:barChart>
      <c:lineChart>
        <c:grouping val="standard"/>
        <c:varyColors val="0"/>
        <c:ser>
          <c:idx val="1"/>
          <c:order val="1"/>
          <c:tx>
            <c:strRef>
              <c:f>分析!$A$12</c:f>
              <c:strCache>
                <c:ptCount val="1"/>
                <c:pt idx="0">
                  <c:v>标杆值比率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</c:spPr>
          <c:marker>
            <c:symbol val="dash"/>
            <c:size val="20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分析!$B$6:$R$6</c:f>
              <c:strCache>
                <c:ptCount val="17"/>
                <c:pt idx="0">
                  <c:v>指标1</c:v>
                </c:pt>
                <c:pt idx="1">
                  <c:v>指标2</c:v>
                </c:pt>
                <c:pt idx="2">
                  <c:v>指标3</c:v>
                </c:pt>
                <c:pt idx="3">
                  <c:v>指标4</c:v>
                </c:pt>
                <c:pt idx="4">
                  <c:v>指标5</c:v>
                </c:pt>
                <c:pt idx="5">
                  <c:v>指标6</c:v>
                </c:pt>
                <c:pt idx="6">
                  <c:v>指标7</c:v>
                </c:pt>
                <c:pt idx="7">
                  <c:v>指标8</c:v>
                </c:pt>
                <c:pt idx="8">
                  <c:v>指标9</c:v>
                </c:pt>
                <c:pt idx="9">
                  <c:v>指标10</c:v>
                </c:pt>
                <c:pt idx="10">
                  <c:v>指标11</c:v>
                </c:pt>
                <c:pt idx="11">
                  <c:v>指标12</c:v>
                </c:pt>
                <c:pt idx="12">
                  <c:v>指标13</c:v>
                </c:pt>
                <c:pt idx="13">
                  <c:v>指标14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strCache>
            </c:strRef>
          </c:cat>
          <c:val>
            <c:numRef>
              <c:f>分析!$B$12:$R$12</c:f>
              <c:numCache>
                <c:formatCode>0%</c:formatCode>
                <c:ptCount val="17"/>
                <c:pt idx="0">
                  <c:v>0.95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0.9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</c:v>
                </c:pt>
                <c:pt idx="13">
                  <c:v>0.96</c:v>
                </c:pt>
                <c:pt idx="14">
                  <c:v>0.91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077632"/>
        <c:axId val="345079168"/>
      </c:lineChart>
      <c:catAx>
        <c:axId val="34507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079168"/>
        <c:crosses val="autoZero"/>
        <c:auto val="1"/>
        <c:lblAlgn val="ctr"/>
        <c:lblOffset val="100"/>
        <c:noMultiLvlLbl val="0"/>
      </c:catAx>
      <c:valAx>
        <c:axId val="345079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077632"/>
        <c:crosses val="autoZero"/>
        <c:crossBetween val="between"/>
      </c:valAx>
      <c:catAx>
        <c:axId val="345094784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093248"/>
        <c:crosses val="autoZero"/>
        <c:auto val="1"/>
        <c:lblAlgn val="ctr"/>
        <c:lblOffset val="100"/>
        <c:noMultiLvlLbl val="0"/>
      </c:catAx>
      <c:valAx>
        <c:axId val="345093248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45094784"/>
        <c:crosses val="max"/>
        <c:crossBetween val="between"/>
      </c:valAx>
      <c:spPr>
        <a:solidFill>
          <a:srgbClr val="EEECE1">
            <a:lumMod val="75000"/>
          </a:srgbClr>
        </a:solidFill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hyperlink" Target="#&#20998;&#26512;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hyperlink" Target="#&#25968;&#25454;!A1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66679</xdr:colOff>
      <xdr:row>0</xdr:row>
      <xdr:rowOff>142874</xdr:rowOff>
    </xdr:from>
    <xdr:to>
      <xdr:col>0</xdr:col>
      <xdr:colOff>552451</xdr:colOff>
      <xdr:row>0</xdr:row>
      <xdr:rowOff>565679</xdr:rowOff>
    </xdr:to>
    <xdr:pic>
      <xdr:nvPicPr>
        <xdr:cNvPr id="2" name="图片 1" descr="d:\我的文档\桌面\80294.png"/>
        <xdr:cNvPicPr>
          <a:picLocks noChangeAspect="1" noChangeArrowheads="1"/>
        </xdr:cNvPicPr>
      </xdr:nvPicPr>
      <xdr:blipFill>
        <a:blip r:embed="rId1" cstate="print">
          <a:grayscl/>
        </a:blip>
        <a:srcRect/>
        <a:stretch>
          <a:fillRect/>
        </a:stretch>
      </xdr:blipFill>
      <xdr:spPr>
        <a:xfrm>
          <a:off x="66675" y="142240"/>
          <a:ext cx="485775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123825</xdr:colOff>
      <xdr:row>39</xdr:row>
      <xdr:rowOff>19050</xdr:rowOff>
    </xdr:from>
    <xdr:to>
      <xdr:col>16</xdr:col>
      <xdr:colOff>276225</xdr:colOff>
      <xdr:row>40</xdr:row>
      <xdr:rowOff>333375</xdr:rowOff>
    </xdr:to>
    <xdr:pic>
      <xdr:nvPicPr>
        <xdr:cNvPr id="6" name="图片 1" descr="未名潮LOGO横专业楷体红色WEB"/>
        <xdr:cNvPicPr>
          <a:picLocks noChangeAspect="1" noChangeArrowheads="1"/>
        </xdr:cNvPicPr>
      </xdr:nvPicPr>
      <xdr:blipFill>
        <a:blip r:embed="rId2" cstate="print"/>
        <a:srcRect l="3857" t="18405" r="3857" b="17792"/>
        <a:stretch>
          <a:fillRect/>
        </a:stretch>
      </xdr:blipFill>
      <xdr:spPr>
        <a:xfrm>
          <a:off x="7715250" y="15649575"/>
          <a:ext cx="17526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104775</xdr:colOff>
      <xdr:row>0</xdr:row>
      <xdr:rowOff>123824</xdr:rowOff>
    </xdr:from>
    <xdr:to>
      <xdr:col>16</xdr:col>
      <xdr:colOff>304801</xdr:colOff>
      <xdr:row>0</xdr:row>
      <xdr:rowOff>514349</xdr:rowOff>
    </xdr:to>
    <xdr:sp>
      <xdr:nvSpPr>
        <xdr:cNvPr id="4" name="五边形 3">
          <a:hlinkClick xmlns:r="http://schemas.openxmlformats.org/officeDocument/2006/relationships" r:id="rId3"/>
        </xdr:cNvPr>
        <xdr:cNvSpPr/>
      </xdr:nvSpPr>
      <xdr:spPr>
        <a:xfrm>
          <a:off x="7153275" y="123190"/>
          <a:ext cx="2343150" cy="390525"/>
        </a:xfrm>
        <a:prstGeom prst="homePlate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latin typeface="微软雅黑" panose="020B0503020204020204" pitchFamily="34" charset="-122"/>
              <a:ea typeface="微软雅黑" panose="020B0503020204020204" pitchFamily="34" charset="-122"/>
            </a:rPr>
            <a:t>指标达成可视化图表分析</a:t>
          </a:r>
          <a:endParaRPr lang="zh-CN" altLang="en-US" sz="12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 editAs="oneCell">
    <xdr:from>
      <xdr:col>10</xdr:col>
      <xdr:colOff>419100</xdr:colOff>
      <xdr:row>0</xdr:row>
      <xdr:rowOff>123825</xdr:rowOff>
    </xdr:from>
    <xdr:to>
      <xdr:col>11</xdr:col>
      <xdr:colOff>419099</xdr:colOff>
      <xdr:row>0</xdr:row>
      <xdr:rowOff>526820</xdr:rowOff>
    </xdr:to>
    <xdr:pic>
      <xdr:nvPicPr>
        <xdr:cNvPr id="5" name="Picture 1" descr="c:\documents and settings\administrator\application data\360se6\User Data\temp\u=2942105940,3612661062&amp;fm=21&amp;gp=0.jpg"/>
        <xdr:cNvPicPr>
          <a:picLocks noChangeAspect="1" noChangeArrowheads="1"/>
        </xdr:cNvPicPr>
      </xdr:nvPicPr>
      <xdr:blipFill>
        <a:blip r:embed="rId4">
          <a:biLevel thresh="50000"/>
          <a:lum bright="20000"/>
        </a:blip>
        <a:srcRect l="13793" t="25287" r="18391" b="28736"/>
        <a:stretch>
          <a:fillRect/>
        </a:stretch>
      </xdr:blipFill>
      <xdr:spPr>
        <a:xfrm>
          <a:off x="6381750" y="123825"/>
          <a:ext cx="542290" cy="4025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16</xdr:row>
      <xdr:rowOff>28575</xdr:rowOff>
    </xdr:from>
    <xdr:to>
      <xdr:col>25</xdr:col>
      <xdr:colOff>0</xdr:colOff>
      <xdr:row>37</xdr:row>
      <xdr:rowOff>0</xdr:rowOff>
    </xdr:to>
    <xdr:graphicFrame>
      <xdr:nvGraphicFramePr>
        <xdr:cNvPr id="5" name="图表 4"/>
        <xdr:cNvGraphicFramePr/>
      </xdr:nvGraphicFramePr>
      <xdr:xfrm>
        <a:off x="0" y="6924675"/>
        <a:ext cx="13544550" cy="3571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66679</xdr:colOff>
      <xdr:row>0</xdr:row>
      <xdr:rowOff>142874</xdr:rowOff>
    </xdr:from>
    <xdr:to>
      <xdr:col>0</xdr:col>
      <xdr:colOff>552451</xdr:colOff>
      <xdr:row>0</xdr:row>
      <xdr:rowOff>565679</xdr:rowOff>
    </xdr:to>
    <xdr:pic>
      <xdr:nvPicPr>
        <xdr:cNvPr id="3" name="图片 2" descr="d:\我的文档\桌面\80294.png"/>
        <xdr:cNvPicPr>
          <a:picLocks noChangeAspect="1" noChangeArrowheads="1"/>
        </xdr:cNvPicPr>
      </xdr:nvPicPr>
      <xdr:blipFill>
        <a:blip r:embed="rId2" cstate="print">
          <a:grayscl/>
        </a:blip>
        <a:srcRect/>
        <a:stretch>
          <a:fillRect/>
        </a:stretch>
      </xdr:blipFill>
      <xdr:spPr>
        <a:xfrm>
          <a:off x="66675" y="142240"/>
          <a:ext cx="485775" cy="422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104775</xdr:colOff>
      <xdr:row>0</xdr:row>
      <xdr:rowOff>123824</xdr:rowOff>
    </xdr:from>
    <xdr:to>
      <xdr:col>16</xdr:col>
      <xdr:colOff>304801</xdr:colOff>
      <xdr:row>0</xdr:row>
      <xdr:rowOff>514349</xdr:rowOff>
    </xdr:to>
    <xdr:sp>
      <xdr:nvSpPr>
        <xdr:cNvPr id="4" name="五边形 3">
          <a:hlinkClick xmlns:r="http://schemas.openxmlformats.org/officeDocument/2006/relationships" r:id="rId3"/>
        </xdr:cNvPr>
        <xdr:cNvSpPr/>
      </xdr:nvSpPr>
      <xdr:spPr>
        <a:xfrm>
          <a:off x="7172325" y="123190"/>
          <a:ext cx="2181225" cy="390525"/>
        </a:xfrm>
        <a:prstGeom prst="homePlate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CN" altLang="en-US" sz="1200" b="1">
              <a:latin typeface="微软雅黑" panose="020B0503020204020204" pitchFamily="34" charset="-122"/>
              <a:ea typeface="微软雅黑" panose="020B0503020204020204" pitchFamily="34" charset="-122"/>
            </a:rPr>
            <a:t>绩效评分基础数据</a:t>
          </a:r>
          <a:endParaRPr lang="zh-CN" altLang="en-US" sz="1200" b="1"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 editAs="oneCell">
    <xdr:from>
      <xdr:col>10</xdr:col>
      <xdr:colOff>419100</xdr:colOff>
      <xdr:row>0</xdr:row>
      <xdr:rowOff>123825</xdr:rowOff>
    </xdr:from>
    <xdr:to>
      <xdr:col>11</xdr:col>
      <xdr:colOff>419099</xdr:colOff>
      <xdr:row>0</xdr:row>
      <xdr:rowOff>542925</xdr:rowOff>
    </xdr:to>
    <xdr:pic>
      <xdr:nvPicPr>
        <xdr:cNvPr id="6" name="Picture 1" descr="c:\documents and settings\administrator\application data\360se6\User Data\temp\u=2942105940,3612661062&amp;fm=21&amp;gp=0.jpg"/>
        <xdr:cNvPicPr>
          <a:picLocks noChangeAspect="1" noChangeArrowheads="1"/>
        </xdr:cNvPicPr>
      </xdr:nvPicPr>
      <xdr:blipFill>
        <a:blip r:embed="rId4">
          <a:biLevel thresh="50000"/>
          <a:lum bright="20000"/>
        </a:blip>
        <a:srcRect l="13793" t="25287" r="18391" b="28736"/>
        <a:stretch>
          <a:fillRect/>
        </a:stretch>
      </xdr:blipFill>
      <xdr:spPr>
        <a:xfrm>
          <a:off x="6400800" y="123825"/>
          <a:ext cx="542290" cy="419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42"/>
  <sheetViews>
    <sheetView workbookViewId="0">
      <selection activeCell="A3" sqref="A3:R3"/>
    </sheetView>
  </sheetViews>
  <sheetFormatPr defaultColWidth="9" defaultRowHeight="13.5"/>
  <cols>
    <col min="1" max="1" width="12.125" customWidth="1"/>
    <col min="2" max="2" width="7.5" customWidth="1"/>
    <col min="3" max="3" width="7.125" customWidth="1"/>
    <col min="4" max="4" width="7.375" customWidth="1"/>
    <col min="5" max="5" width="7.75" customWidth="1"/>
    <col min="6" max="6" width="7.625" customWidth="1"/>
    <col min="7" max="7" width="7.375" customWidth="1"/>
    <col min="8" max="15" width="7.125" customWidth="1"/>
    <col min="16" max="16" width="6.75" customWidth="1"/>
    <col min="17" max="17" width="5" customWidth="1"/>
    <col min="18" max="18" width="4.875" customWidth="1"/>
    <col min="19" max="19" width="1.625" customWidth="1"/>
    <col min="20" max="20" width="5.625" customWidth="1"/>
    <col min="21" max="21" width="7.125" customWidth="1"/>
    <col min="22" max="22" width="7.375" customWidth="1"/>
    <col min="23" max="23" width="6.25" customWidth="1"/>
    <col min="24" max="24" width="7.5" customWidth="1"/>
    <col min="25" max="25" width="8.375" customWidth="1"/>
    <col min="26" max="26" width="11.875" customWidth="1"/>
    <col min="27" max="27" width="7.5" customWidth="1"/>
    <col min="28" max="28" width="4.125" customWidth="1"/>
    <col min="29" max="29" width="7.75" customWidth="1"/>
    <col min="30" max="30" width="8.375" customWidth="1"/>
  </cols>
  <sheetData>
    <row r="1" ht="52.5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ht="33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1"/>
      <c r="T2" s="64" t="s">
        <v>2</v>
      </c>
      <c r="U2" s="65"/>
      <c r="V2" s="65"/>
      <c r="W2" s="21"/>
      <c r="X2" s="21"/>
      <c r="Y2" s="21"/>
      <c r="Z2" s="21"/>
      <c r="AA2" s="21"/>
      <c r="AB2" s="21"/>
      <c r="AC2" s="21"/>
      <c r="AD2" s="21"/>
    </row>
    <row r="3" ht="105.75" customHeight="1" spans="1:30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1"/>
      <c r="T3" s="66" t="s">
        <v>4</v>
      </c>
      <c r="U3" s="66"/>
      <c r="V3" s="66"/>
      <c r="W3" s="21"/>
      <c r="X3" s="21"/>
      <c r="Y3" s="21"/>
      <c r="Z3" s="21"/>
      <c r="AA3" s="21"/>
      <c r="AB3" s="21"/>
      <c r="AC3" s="21"/>
      <c r="AD3" s="21"/>
    </row>
    <row r="4" ht="48" customHeight="1" spans="1:30">
      <c r="A4" s="5" t="s">
        <v>5</v>
      </c>
      <c r="B4" s="6" t="s">
        <v>6</v>
      </c>
      <c r="C4" s="6" t="s">
        <v>6</v>
      </c>
      <c r="D4" s="6" t="s">
        <v>7</v>
      </c>
      <c r="E4" s="6" t="s">
        <v>7</v>
      </c>
      <c r="F4" s="6" t="s">
        <v>7</v>
      </c>
      <c r="G4" s="6" t="s">
        <v>8</v>
      </c>
      <c r="H4" s="6" t="s">
        <v>8</v>
      </c>
      <c r="I4" s="6" t="s">
        <v>8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59"/>
      <c r="Q4" s="59"/>
      <c r="R4" s="59"/>
      <c r="S4" s="21"/>
      <c r="T4" s="66"/>
      <c r="U4" s="66"/>
      <c r="V4" s="66"/>
      <c r="W4" s="21"/>
      <c r="X4" s="21"/>
      <c r="Y4" s="21"/>
      <c r="Z4" s="21"/>
      <c r="AA4" s="21"/>
      <c r="AB4" s="21"/>
      <c r="AC4" s="21"/>
      <c r="AD4" s="21"/>
    </row>
    <row r="5" ht="18" customHeight="1" spans="1:30">
      <c r="A5" s="5" t="s">
        <v>12</v>
      </c>
      <c r="B5" s="41">
        <f>SUM(B7:C7)</f>
        <v>0.15</v>
      </c>
      <c r="C5" s="42"/>
      <c r="D5" s="43">
        <f>SUM(D7:F7)</f>
        <v>0.35</v>
      </c>
      <c r="E5" s="44"/>
      <c r="F5" s="42"/>
      <c r="G5" s="41">
        <f>SUM(G7:I7)</f>
        <v>0.2</v>
      </c>
      <c r="H5" s="44"/>
      <c r="I5" s="42"/>
      <c r="J5" s="41">
        <f>SUM(J7:K7)</f>
        <v>0.1</v>
      </c>
      <c r="K5" s="42"/>
      <c r="L5" s="41">
        <f>SUM(L7:M7)</f>
        <v>0.1</v>
      </c>
      <c r="M5" s="42"/>
      <c r="N5" s="41">
        <f>SUM(N7:O7)</f>
        <v>0.1</v>
      </c>
      <c r="O5" s="42"/>
      <c r="P5" s="60"/>
      <c r="Q5" s="60"/>
      <c r="R5" s="60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ht="23.25" customHeight="1" spans="1:30">
      <c r="A6" s="45" t="s">
        <v>13</v>
      </c>
      <c r="B6" s="46" t="s">
        <v>14</v>
      </c>
      <c r="C6" s="46" t="s">
        <v>15</v>
      </c>
      <c r="D6" s="46" t="s">
        <v>16</v>
      </c>
      <c r="E6" s="46" t="s">
        <v>17</v>
      </c>
      <c r="F6" s="46" t="s">
        <v>18</v>
      </c>
      <c r="G6" s="46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46" t="s">
        <v>25</v>
      </c>
      <c r="N6" s="46" t="s">
        <v>26</v>
      </c>
      <c r="O6" s="46" t="s">
        <v>27</v>
      </c>
      <c r="P6" s="60"/>
      <c r="Q6" s="60"/>
      <c r="R6" s="6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ht="18.75" customHeight="1" spans="1:30">
      <c r="A7" s="45" t="s">
        <v>28</v>
      </c>
      <c r="B7" s="47">
        <v>0.1</v>
      </c>
      <c r="C7" s="47">
        <v>0.05</v>
      </c>
      <c r="D7" s="47">
        <v>0.2</v>
      </c>
      <c r="E7" s="47">
        <v>0.05</v>
      </c>
      <c r="F7" s="47">
        <v>0.1</v>
      </c>
      <c r="G7" s="47">
        <v>0.1</v>
      </c>
      <c r="H7" s="47">
        <v>0.05</v>
      </c>
      <c r="I7" s="47">
        <v>0.05</v>
      </c>
      <c r="J7" s="47">
        <v>0.05</v>
      </c>
      <c r="K7" s="47">
        <v>0.05</v>
      </c>
      <c r="L7" s="47">
        <v>0.05</v>
      </c>
      <c r="M7" s="47">
        <v>0.05</v>
      </c>
      <c r="N7" s="47">
        <v>0.05</v>
      </c>
      <c r="O7" s="47">
        <v>0.05</v>
      </c>
      <c r="P7" s="60"/>
      <c r="Q7" s="60"/>
      <c r="R7" s="60"/>
      <c r="S7" s="21"/>
      <c r="T7" s="21"/>
      <c r="U7" s="21"/>
      <c r="V7" s="21"/>
      <c r="W7" s="21"/>
      <c r="X7" s="21"/>
      <c r="Y7" s="21"/>
      <c r="Z7" s="103"/>
      <c r="AA7" s="21"/>
      <c r="AB7" s="21"/>
      <c r="AC7" s="21"/>
      <c r="AD7" s="21"/>
    </row>
    <row r="8" ht="58.5" customHeight="1" spans="1:30">
      <c r="A8" s="5" t="s">
        <v>29</v>
      </c>
      <c r="B8" s="48" t="s">
        <v>30</v>
      </c>
      <c r="C8" s="49" t="s">
        <v>31</v>
      </c>
      <c r="D8" s="49" t="s">
        <v>32</v>
      </c>
      <c r="E8" s="49" t="s">
        <v>33</v>
      </c>
      <c r="F8" s="49" t="s">
        <v>34</v>
      </c>
      <c r="G8" s="49" t="s">
        <v>35</v>
      </c>
      <c r="H8" s="49" t="s">
        <v>36</v>
      </c>
      <c r="I8" s="49" t="s">
        <v>37</v>
      </c>
      <c r="J8" s="49" t="s">
        <v>38</v>
      </c>
      <c r="K8" s="49" t="s">
        <v>39</v>
      </c>
      <c r="L8" s="49" t="s">
        <v>40</v>
      </c>
      <c r="M8" s="49" t="s">
        <v>41</v>
      </c>
      <c r="N8" s="49" t="s">
        <v>42</v>
      </c>
      <c r="O8" s="49" t="s">
        <v>43</v>
      </c>
      <c r="P8" s="60"/>
      <c r="Q8" s="60"/>
      <c r="R8" s="60"/>
      <c r="S8" s="21"/>
      <c r="T8" s="67" t="s">
        <v>44</v>
      </c>
      <c r="U8" s="68"/>
      <c r="V8" s="68"/>
      <c r="W8" s="68"/>
      <c r="X8" s="69"/>
      <c r="Y8" s="104" t="s">
        <v>45</v>
      </c>
      <c r="Z8" s="105"/>
      <c r="AA8" s="105"/>
      <c r="AB8" s="105"/>
      <c r="AC8" s="105"/>
      <c r="AD8" s="106"/>
    </row>
    <row r="9" ht="33" customHeight="1" spans="1:30">
      <c r="A9" s="50" t="s">
        <v>46</v>
      </c>
      <c r="B9" s="51" t="s">
        <v>47</v>
      </c>
      <c r="C9" s="51" t="s">
        <v>47</v>
      </c>
      <c r="D9" s="51" t="s">
        <v>47</v>
      </c>
      <c r="E9" s="51" t="s">
        <v>47</v>
      </c>
      <c r="F9" s="51" t="s">
        <v>47</v>
      </c>
      <c r="G9" s="51" t="s">
        <v>47</v>
      </c>
      <c r="H9" s="51" t="s">
        <v>47</v>
      </c>
      <c r="I9" s="51" t="s">
        <v>47</v>
      </c>
      <c r="J9" s="51" t="s">
        <v>47</v>
      </c>
      <c r="K9" s="51" t="s">
        <v>47</v>
      </c>
      <c r="L9" s="51" t="s">
        <v>47</v>
      </c>
      <c r="M9" s="51" t="s">
        <v>47</v>
      </c>
      <c r="N9" s="51" t="s">
        <v>47</v>
      </c>
      <c r="O9" s="51" t="s">
        <v>47</v>
      </c>
      <c r="P9" s="61" t="s">
        <v>48</v>
      </c>
      <c r="Q9" s="61" t="s">
        <v>49</v>
      </c>
      <c r="R9" s="61" t="s">
        <v>50</v>
      </c>
      <c r="S9" s="21"/>
      <c r="T9" s="70"/>
      <c r="U9" s="71"/>
      <c r="V9" s="71"/>
      <c r="W9" s="71"/>
      <c r="X9" s="72"/>
      <c r="Y9" s="107"/>
      <c r="Z9" s="108"/>
      <c r="AA9" s="108"/>
      <c r="AB9" s="108"/>
      <c r="AC9" s="108"/>
      <c r="AD9" s="109"/>
    </row>
    <row r="10" ht="27.75" customHeight="1" spans="1:30">
      <c r="A10" s="52" t="s">
        <v>51</v>
      </c>
      <c r="B10" s="53">
        <v>10</v>
      </c>
      <c r="C10" s="53">
        <v>4</v>
      </c>
      <c r="D10" s="53">
        <v>19</v>
      </c>
      <c r="E10" s="53">
        <v>4</v>
      </c>
      <c r="F10" s="53">
        <v>8</v>
      </c>
      <c r="G10" s="53">
        <v>6</v>
      </c>
      <c r="H10" s="53">
        <v>2</v>
      </c>
      <c r="I10" s="53">
        <v>5</v>
      </c>
      <c r="J10" s="53">
        <v>3</v>
      </c>
      <c r="K10" s="53">
        <v>3</v>
      </c>
      <c r="L10" s="53">
        <v>4</v>
      </c>
      <c r="M10" s="53">
        <v>4</v>
      </c>
      <c r="N10" s="53">
        <v>2</v>
      </c>
      <c r="O10" s="53">
        <v>4</v>
      </c>
      <c r="P10" s="62">
        <f>SUM(B10:O10)</f>
        <v>78</v>
      </c>
      <c r="Q10" s="73">
        <f t="shared" ref="Q10:Q32" si="0">RANK(P10,$P$10:$P$32)</f>
        <v>11</v>
      </c>
      <c r="R10" s="74" t="str">
        <f t="shared" ref="R10:R32" si="1">VLOOKUP($P10,$V$12:$W$15,2,1)</f>
        <v>B</v>
      </c>
      <c r="S10" s="21"/>
      <c r="T10" s="75" t="s">
        <v>52</v>
      </c>
      <c r="U10" s="76"/>
      <c r="V10" s="76"/>
      <c r="W10" s="77">
        <v>100</v>
      </c>
      <c r="X10" s="78"/>
      <c r="Y10" s="110" t="s">
        <v>53</v>
      </c>
      <c r="Z10" s="111"/>
      <c r="AA10" s="111"/>
      <c r="AB10" s="111"/>
      <c r="AC10" s="111"/>
      <c r="AD10" s="112"/>
    </row>
    <row r="11" ht="27.75" customHeight="1" spans="1:30">
      <c r="A11" s="52" t="s">
        <v>54</v>
      </c>
      <c r="B11" s="53">
        <v>9</v>
      </c>
      <c r="C11" s="53">
        <v>5</v>
      </c>
      <c r="D11" s="53">
        <v>18</v>
      </c>
      <c r="E11" s="53">
        <v>5</v>
      </c>
      <c r="F11" s="53">
        <v>8</v>
      </c>
      <c r="G11" s="53">
        <v>4.8</v>
      </c>
      <c r="H11" s="53">
        <v>4</v>
      </c>
      <c r="I11" s="53">
        <v>4</v>
      </c>
      <c r="J11" s="53">
        <v>5</v>
      </c>
      <c r="K11" s="53">
        <v>5</v>
      </c>
      <c r="L11" s="53">
        <v>4</v>
      </c>
      <c r="M11" s="53">
        <v>5</v>
      </c>
      <c r="N11" s="53">
        <v>4</v>
      </c>
      <c r="O11" s="53">
        <v>4</v>
      </c>
      <c r="P11" s="62">
        <f>SUM(B11:O11)</f>
        <v>84.8</v>
      </c>
      <c r="Q11" s="73">
        <f t="shared" si="0"/>
        <v>4</v>
      </c>
      <c r="R11" s="74" t="str">
        <f t="shared" si="1"/>
        <v>B</v>
      </c>
      <c r="S11" s="21"/>
      <c r="T11" s="79" t="s">
        <v>55</v>
      </c>
      <c r="U11" s="80"/>
      <c r="V11" s="81" t="s">
        <v>56</v>
      </c>
      <c r="W11" s="82" t="s">
        <v>50</v>
      </c>
      <c r="X11" s="83" t="s">
        <v>57</v>
      </c>
      <c r="Y11" s="113" t="s">
        <v>58</v>
      </c>
      <c r="Z11" s="114" t="s">
        <v>59</v>
      </c>
      <c r="AA11" s="114" t="s">
        <v>60</v>
      </c>
      <c r="AB11" s="114"/>
      <c r="AC11" s="114"/>
      <c r="AD11" s="115" t="s">
        <v>61</v>
      </c>
    </row>
    <row r="12" ht="27.75" customHeight="1" spans="1:30">
      <c r="A12" s="52" t="s">
        <v>62</v>
      </c>
      <c r="B12" s="53">
        <v>9</v>
      </c>
      <c r="C12" s="53">
        <v>4</v>
      </c>
      <c r="D12" s="53">
        <v>20</v>
      </c>
      <c r="E12" s="53">
        <v>5</v>
      </c>
      <c r="F12" s="53">
        <v>10</v>
      </c>
      <c r="G12" s="53">
        <v>9</v>
      </c>
      <c r="H12" s="53">
        <v>5</v>
      </c>
      <c r="I12" s="53">
        <v>4</v>
      </c>
      <c r="J12" s="53">
        <v>4</v>
      </c>
      <c r="K12" s="53">
        <v>4</v>
      </c>
      <c r="L12" s="53">
        <v>5</v>
      </c>
      <c r="M12" s="53">
        <v>4.5</v>
      </c>
      <c r="N12" s="53">
        <v>4</v>
      </c>
      <c r="O12" s="53">
        <v>5</v>
      </c>
      <c r="P12" s="62">
        <f>SUM(B12:O12)</f>
        <v>92.5</v>
      </c>
      <c r="Q12" s="73">
        <f t="shared" si="0"/>
        <v>1</v>
      </c>
      <c r="R12" s="74" t="str">
        <f t="shared" si="1"/>
        <v>A</v>
      </c>
      <c r="S12" s="21"/>
      <c r="T12" s="84">
        <f>V12</f>
        <v>0</v>
      </c>
      <c r="U12" s="85">
        <f>V13-0.01</f>
        <v>59.99</v>
      </c>
      <c r="V12" s="86">
        <v>0</v>
      </c>
      <c r="W12" s="87" t="s">
        <v>63</v>
      </c>
      <c r="X12" s="88" t="s">
        <v>64</v>
      </c>
      <c r="Y12" s="116">
        <f>T13/W10</f>
        <v>0.6</v>
      </c>
      <c r="Z12" s="117" t="s">
        <v>65</v>
      </c>
      <c r="AA12" s="118">
        <v>0</v>
      </c>
      <c r="AB12" s="117" t="s">
        <v>66</v>
      </c>
      <c r="AC12" s="118">
        <f>U12/W10</f>
        <v>0.5999</v>
      </c>
      <c r="AD12" s="119" t="s">
        <v>64</v>
      </c>
    </row>
    <row r="13" ht="27.75" customHeight="1" spans="1:30">
      <c r="A13" s="52" t="s">
        <v>67</v>
      </c>
      <c r="B13" s="53">
        <v>9</v>
      </c>
      <c r="C13" s="53">
        <v>4</v>
      </c>
      <c r="D13" s="53">
        <v>18</v>
      </c>
      <c r="E13" s="53">
        <v>5</v>
      </c>
      <c r="F13" s="53">
        <v>10</v>
      </c>
      <c r="G13" s="53">
        <v>8</v>
      </c>
      <c r="H13" s="53">
        <v>4</v>
      </c>
      <c r="I13" s="53">
        <v>4</v>
      </c>
      <c r="J13" s="53">
        <v>3</v>
      </c>
      <c r="K13" s="53">
        <v>5</v>
      </c>
      <c r="L13" s="53">
        <v>3.5</v>
      </c>
      <c r="M13" s="53">
        <v>4.5</v>
      </c>
      <c r="N13" s="53">
        <v>4</v>
      </c>
      <c r="O13" s="53">
        <v>5</v>
      </c>
      <c r="P13" s="62">
        <f>SUM(B13:O13)</f>
        <v>87</v>
      </c>
      <c r="Q13" s="73">
        <f t="shared" si="0"/>
        <v>3</v>
      </c>
      <c r="R13" s="74" t="str">
        <f t="shared" si="1"/>
        <v>B</v>
      </c>
      <c r="S13" s="21"/>
      <c r="T13" s="89">
        <f>V13</f>
        <v>60</v>
      </c>
      <c r="U13" s="90">
        <f>V14-0.01</f>
        <v>74.99</v>
      </c>
      <c r="V13" s="86">
        <v>60</v>
      </c>
      <c r="W13" s="91" t="s">
        <v>68</v>
      </c>
      <c r="X13" s="92" t="s">
        <v>69</v>
      </c>
      <c r="Y13" s="120">
        <f>(U13-T13)/W10</f>
        <v>0.1499</v>
      </c>
      <c r="Z13" s="121" t="s">
        <v>70</v>
      </c>
      <c r="AA13" s="122">
        <f>T13/W10</f>
        <v>0.6</v>
      </c>
      <c r="AB13" s="123" t="s">
        <v>66</v>
      </c>
      <c r="AC13" s="122">
        <f>U13/W10</f>
        <v>0.7499</v>
      </c>
      <c r="AD13" s="124" t="s">
        <v>69</v>
      </c>
    </row>
    <row r="14" ht="27.75" customHeight="1" spans="1:30">
      <c r="A14" s="52" t="s">
        <v>71</v>
      </c>
      <c r="B14" s="53">
        <v>8</v>
      </c>
      <c r="C14" s="53">
        <v>4</v>
      </c>
      <c r="D14" s="53">
        <v>19</v>
      </c>
      <c r="E14" s="53">
        <v>4.5</v>
      </c>
      <c r="F14" s="53">
        <v>6</v>
      </c>
      <c r="G14" s="53">
        <v>5</v>
      </c>
      <c r="H14" s="53">
        <v>5</v>
      </c>
      <c r="I14" s="53">
        <v>4</v>
      </c>
      <c r="J14" s="53">
        <v>4</v>
      </c>
      <c r="K14" s="53">
        <v>4.2</v>
      </c>
      <c r="L14" s="53">
        <v>4</v>
      </c>
      <c r="M14" s="53">
        <v>5</v>
      </c>
      <c r="N14" s="53">
        <v>5</v>
      </c>
      <c r="O14" s="53">
        <v>4.5</v>
      </c>
      <c r="P14" s="62">
        <f>SUM(B14:O14)</f>
        <v>82.2</v>
      </c>
      <c r="Q14" s="73">
        <f t="shared" si="0"/>
        <v>7</v>
      </c>
      <c r="R14" s="74" t="str">
        <f t="shared" si="1"/>
        <v>B</v>
      </c>
      <c r="S14" s="21"/>
      <c r="T14" s="84">
        <f>V14</f>
        <v>75</v>
      </c>
      <c r="U14" s="85">
        <f>V15-0.01</f>
        <v>89.99</v>
      </c>
      <c r="V14" s="86">
        <v>75</v>
      </c>
      <c r="W14" s="87" t="s">
        <v>72</v>
      </c>
      <c r="X14" s="88" t="s">
        <v>73</v>
      </c>
      <c r="Y14" s="116">
        <f>(U14-T14)/W10</f>
        <v>0.1499</v>
      </c>
      <c r="Z14" s="117" t="s">
        <v>74</v>
      </c>
      <c r="AA14" s="118">
        <f>T14/W10</f>
        <v>0.75</v>
      </c>
      <c r="AB14" s="117" t="s">
        <v>66</v>
      </c>
      <c r="AC14" s="118">
        <f>U14/W10</f>
        <v>0.8999</v>
      </c>
      <c r="AD14" s="119" t="s">
        <v>73</v>
      </c>
    </row>
    <row r="15" ht="27.75" customHeight="1" spans="1:30">
      <c r="A15" s="52" t="s">
        <v>75</v>
      </c>
      <c r="B15" s="53">
        <v>8</v>
      </c>
      <c r="C15" s="53">
        <v>4</v>
      </c>
      <c r="D15" s="53">
        <v>15</v>
      </c>
      <c r="E15" s="53">
        <v>4.5</v>
      </c>
      <c r="F15" s="53">
        <v>7</v>
      </c>
      <c r="G15" s="53">
        <v>5</v>
      </c>
      <c r="H15" s="53">
        <v>5</v>
      </c>
      <c r="I15" s="53">
        <v>4</v>
      </c>
      <c r="J15" s="53">
        <v>4</v>
      </c>
      <c r="K15" s="53">
        <v>4.2</v>
      </c>
      <c r="L15" s="53">
        <v>4</v>
      </c>
      <c r="M15" s="53">
        <v>5</v>
      </c>
      <c r="N15" s="53">
        <v>3</v>
      </c>
      <c r="O15" s="53">
        <v>4.5</v>
      </c>
      <c r="P15" s="62">
        <f t="shared" ref="P15:P33" si="2">SUM(B15:O15)</f>
        <v>77.2</v>
      </c>
      <c r="Q15" s="73">
        <f t="shared" si="0"/>
        <v>12</v>
      </c>
      <c r="R15" s="74" t="str">
        <f t="shared" si="1"/>
        <v>B</v>
      </c>
      <c r="S15" s="21"/>
      <c r="T15" s="93">
        <f>V15</f>
        <v>90</v>
      </c>
      <c r="U15" s="94">
        <f>W10</f>
        <v>100</v>
      </c>
      <c r="V15" s="95">
        <v>90</v>
      </c>
      <c r="W15" s="94" t="s">
        <v>76</v>
      </c>
      <c r="X15" s="96" t="s">
        <v>77</v>
      </c>
      <c r="Y15" s="125">
        <f>(U15-T15)/W10</f>
        <v>0.1</v>
      </c>
      <c r="Z15" s="126" t="s">
        <v>78</v>
      </c>
      <c r="AA15" s="127">
        <f>T15/W10</f>
        <v>0.9</v>
      </c>
      <c r="AB15" s="128" t="s">
        <v>66</v>
      </c>
      <c r="AC15" s="127">
        <f>U15/W10</f>
        <v>1</v>
      </c>
      <c r="AD15" s="129" t="s">
        <v>77</v>
      </c>
    </row>
    <row r="16" ht="27.75" customHeight="1" spans="1:30">
      <c r="A16" s="52" t="s">
        <v>79</v>
      </c>
      <c r="B16" s="53">
        <v>8</v>
      </c>
      <c r="C16" s="53">
        <v>4</v>
      </c>
      <c r="D16" s="53">
        <v>16</v>
      </c>
      <c r="E16" s="53">
        <v>4.5</v>
      </c>
      <c r="F16" s="53">
        <v>6</v>
      </c>
      <c r="G16" s="53">
        <v>8</v>
      </c>
      <c r="H16" s="53">
        <v>5</v>
      </c>
      <c r="I16" s="53">
        <v>4</v>
      </c>
      <c r="J16" s="53">
        <v>3</v>
      </c>
      <c r="K16" s="53">
        <v>4.2</v>
      </c>
      <c r="L16" s="53">
        <v>4</v>
      </c>
      <c r="M16" s="53">
        <v>4</v>
      </c>
      <c r="N16" s="53">
        <v>4</v>
      </c>
      <c r="O16" s="53">
        <v>4.5</v>
      </c>
      <c r="P16" s="62">
        <f t="shared" si="2"/>
        <v>79.2</v>
      </c>
      <c r="Q16" s="73">
        <f t="shared" si="0"/>
        <v>9</v>
      </c>
      <c r="R16" s="74" t="str">
        <f t="shared" si="1"/>
        <v>B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ht="27.75" customHeight="1" spans="1:30">
      <c r="A17" s="52" t="s">
        <v>80</v>
      </c>
      <c r="B17" s="53">
        <v>5</v>
      </c>
      <c r="C17" s="53">
        <v>4</v>
      </c>
      <c r="D17" s="53">
        <v>8</v>
      </c>
      <c r="E17" s="53">
        <v>4.5</v>
      </c>
      <c r="F17" s="53">
        <v>8</v>
      </c>
      <c r="G17" s="53">
        <v>4</v>
      </c>
      <c r="H17" s="53">
        <v>5</v>
      </c>
      <c r="I17" s="53">
        <v>4</v>
      </c>
      <c r="J17" s="53">
        <v>4</v>
      </c>
      <c r="K17" s="53">
        <v>4.2</v>
      </c>
      <c r="L17" s="53">
        <v>4</v>
      </c>
      <c r="M17" s="53">
        <v>3</v>
      </c>
      <c r="N17" s="53">
        <v>5</v>
      </c>
      <c r="O17" s="53">
        <v>4.5</v>
      </c>
      <c r="P17" s="62">
        <f t="shared" si="2"/>
        <v>67.2</v>
      </c>
      <c r="Q17" s="73">
        <f t="shared" si="0"/>
        <v>20</v>
      </c>
      <c r="R17" s="74" t="str">
        <f t="shared" si="1"/>
        <v>C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ht="27.75" customHeight="1" spans="1:30">
      <c r="A18" s="52" t="s">
        <v>81</v>
      </c>
      <c r="B18" s="53">
        <v>9</v>
      </c>
      <c r="C18" s="53">
        <v>4</v>
      </c>
      <c r="D18" s="53">
        <v>19</v>
      </c>
      <c r="E18" s="53">
        <v>4.5</v>
      </c>
      <c r="F18" s="53">
        <v>9</v>
      </c>
      <c r="G18" s="53">
        <v>9</v>
      </c>
      <c r="H18" s="53">
        <v>4</v>
      </c>
      <c r="I18" s="53">
        <v>5</v>
      </c>
      <c r="J18" s="53">
        <v>4</v>
      </c>
      <c r="K18" s="53">
        <v>4.2</v>
      </c>
      <c r="L18" s="53">
        <v>4</v>
      </c>
      <c r="M18" s="53">
        <v>5</v>
      </c>
      <c r="N18" s="53">
        <v>5</v>
      </c>
      <c r="O18" s="53">
        <v>5</v>
      </c>
      <c r="P18" s="62">
        <f t="shared" si="2"/>
        <v>90.7</v>
      </c>
      <c r="Q18" s="73">
        <f t="shared" si="0"/>
        <v>2</v>
      </c>
      <c r="R18" s="74" t="str">
        <f t="shared" si="1"/>
        <v>A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ht="27.75" customHeight="1" spans="1:30">
      <c r="A19" s="52" t="s">
        <v>82</v>
      </c>
      <c r="B19" s="53">
        <v>6</v>
      </c>
      <c r="C19" s="53">
        <v>4</v>
      </c>
      <c r="D19" s="53">
        <v>13</v>
      </c>
      <c r="E19" s="53">
        <v>4.5</v>
      </c>
      <c r="F19" s="53">
        <v>7</v>
      </c>
      <c r="G19" s="53">
        <v>7</v>
      </c>
      <c r="H19" s="53">
        <v>3</v>
      </c>
      <c r="I19" s="53">
        <v>4</v>
      </c>
      <c r="J19" s="53">
        <v>4</v>
      </c>
      <c r="K19" s="53">
        <v>4.2</v>
      </c>
      <c r="L19" s="53">
        <v>4</v>
      </c>
      <c r="M19" s="53">
        <v>5</v>
      </c>
      <c r="N19" s="53">
        <v>5</v>
      </c>
      <c r="O19" s="53">
        <v>4.5</v>
      </c>
      <c r="P19" s="62">
        <f t="shared" si="2"/>
        <v>75.2</v>
      </c>
      <c r="Q19" s="73">
        <f t="shared" si="0"/>
        <v>16</v>
      </c>
      <c r="R19" s="74" t="str">
        <f t="shared" si="1"/>
        <v>B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ht="27.75" customHeight="1" spans="1:30">
      <c r="A20" s="52" t="s">
        <v>83</v>
      </c>
      <c r="B20" s="53">
        <v>8</v>
      </c>
      <c r="C20" s="53">
        <v>4</v>
      </c>
      <c r="D20" s="53">
        <v>16</v>
      </c>
      <c r="E20" s="53">
        <v>4.5</v>
      </c>
      <c r="F20" s="53">
        <v>6</v>
      </c>
      <c r="G20" s="53">
        <v>4</v>
      </c>
      <c r="H20" s="53">
        <v>5</v>
      </c>
      <c r="I20" s="53">
        <v>4</v>
      </c>
      <c r="J20" s="53">
        <v>4</v>
      </c>
      <c r="K20" s="53">
        <v>4.2</v>
      </c>
      <c r="L20" s="53">
        <v>4</v>
      </c>
      <c r="M20" s="53">
        <v>4</v>
      </c>
      <c r="N20" s="53">
        <v>5</v>
      </c>
      <c r="O20" s="53">
        <v>4.5</v>
      </c>
      <c r="P20" s="62">
        <f t="shared" si="2"/>
        <v>77.2</v>
      </c>
      <c r="Q20" s="73">
        <f t="shared" si="0"/>
        <v>12</v>
      </c>
      <c r="R20" s="74" t="str">
        <f t="shared" si="1"/>
        <v>B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ht="27.75" customHeight="1" spans="1:30">
      <c r="A21" s="52" t="s">
        <v>84</v>
      </c>
      <c r="B21" s="53">
        <v>8</v>
      </c>
      <c r="C21" s="53">
        <v>4</v>
      </c>
      <c r="D21" s="53">
        <v>16</v>
      </c>
      <c r="E21" s="53">
        <v>4.5</v>
      </c>
      <c r="F21" s="53">
        <v>6</v>
      </c>
      <c r="G21" s="53">
        <v>8</v>
      </c>
      <c r="H21" s="53">
        <v>4</v>
      </c>
      <c r="I21" s="53">
        <v>4</v>
      </c>
      <c r="J21" s="53">
        <v>4</v>
      </c>
      <c r="K21" s="53">
        <v>4.2</v>
      </c>
      <c r="L21" s="53">
        <v>4</v>
      </c>
      <c r="M21" s="53">
        <v>5</v>
      </c>
      <c r="N21" s="53">
        <v>5</v>
      </c>
      <c r="O21" s="53">
        <v>4.5</v>
      </c>
      <c r="P21" s="62">
        <f t="shared" si="2"/>
        <v>81.2</v>
      </c>
      <c r="Q21" s="73">
        <f t="shared" si="0"/>
        <v>8</v>
      </c>
      <c r="R21" s="74" t="str">
        <f t="shared" si="1"/>
        <v>B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ht="27.75" customHeight="1" spans="1:30">
      <c r="A22" s="52" t="s">
        <v>85</v>
      </c>
      <c r="B22" s="53">
        <v>7</v>
      </c>
      <c r="C22" s="53">
        <v>4</v>
      </c>
      <c r="D22" s="53">
        <v>14</v>
      </c>
      <c r="E22" s="53">
        <v>4.5</v>
      </c>
      <c r="F22" s="53">
        <v>9</v>
      </c>
      <c r="G22" s="53">
        <v>5</v>
      </c>
      <c r="H22" s="53">
        <v>5</v>
      </c>
      <c r="I22" s="53">
        <v>3</v>
      </c>
      <c r="J22" s="53">
        <v>4</v>
      </c>
      <c r="K22" s="53">
        <v>4.2</v>
      </c>
      <c r="L22" s="53">
        <v>4</v>
      </c>
      <c r="M22" s="53">
        <v>5</v>
      </c>
      <c r="N22" s="53">
        <v>4</v>
      </c>
      <c r="O22" s="53">
        <v>4.5</v>
      </c>
      <c r="P22" s="62">
        <f t="shared" si="2"/>
        <v>77.2</v>
      </c>
      <c r="Q22" s="73">
        <f t="shared" si="0"/>
        <v>12</v>
      </c>
      <c r="R22" s="74" t="str">
        <f t="shared" si="1"/>
        <v>B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ht="27.75" customHeight="1" spans="1:30">
      <c r="A23" s="52" t="s">
        <v>86</v>
      </c>
      <c r="B23" s="53">
        <v>9</v>
      </c>
      <c r="C23" s="53">
        <v>4</v>
      </c>
      <c r="D23" s="53">
        <v>16</v>
      </c>
      <c r="E23" s="53">
        <v>4.5</v>
      </c>
      <c r="F23" s="53">
        <v>7.2</v>
      </c>
      <c r="G23" s="53">
        <v>8</v>
      </c>
      <c r="H23" s="53">
        <v>5</v>
      </c>
      <c r="I23" s="53">
        <v>4</v>
      </c>
      <c r="J23" s="53">
        <v>4.2</v>
      </c>
      <c r="K23" s="53">
        <v>4.2</v>
      </c>
      <c r="L23" s="53">
        <v>4</v>
      </c>
      <c r="M23" s="53">
        <v>4</v>
      </c>
      <c r="N23" s="53">
        <v>3.2</v>
      </c>
      <c r="O23" s="53">
        <v>5</v>
      </c>
      <c r="P23" s="62">
        <f t="shared" si="2"/>
        <v>82.3</v>
      </c>
      <c r="Q23" s="73">
        <f t="shared" si="0"/>
        <v>6</v>
      </c>
      <c r="R23" s="74" t="str">
        <f t="shared" si="1"/>
        <v>B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ht="27.75" customHeight="1" spans="1:30">
      <c r="A24" s="52" t="s">
        <v>87</v>
      </c>
      <c r="B24" s="53">
        <v>8</v>
      </c>
      <c r="C24" s="53">
        <v>4</v>
      </c>
      <c r="D24" s="53">
        <v>10</v>
      </c>
      <c r="E24" s="53">
        <v>4.5</v>
      </c>
      <c r="F24" s="53">
        <v>7</v>
      </c>
      <c r="G24" s="53">
        <v>5</v>
      </c>
      <c r="H24" s="53">
        <v>5</v>
      </c>
      <c r="I24" s="53">
        <v>4</v>
      </c>
      <c r="J24" s="53">
        <v>4</v>
      </c>
      <c r="K24" s="53">
        <v>4.2</v>
      </c>
      <c r="L24" s="53">
        <v>4</v>
      </c>
      <c r="M24" s="53">
        <v>3</v>
      </c>
      <c r="N24" s="53">
        <v>2</v>
      </c>
      <c r="O24" s="53">
        <v>4.5</v>
      </c>
      <c r="P24" s="62">
        <f t="shared" si="2"/>
        <v>69.2</v>
      </c>
      <c r="Q24" s="73">
        <f t="shared" si="0"/>
        <v>19</v>
      </c>
      <c r="R24" s="74" t="str">
        <f t="shared" si="1"/>
        <v>C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ht="27.75" customHeight="1" spans="1:30">
      <c r="A25" s="52" t="s">
        <v>88</v>
      </c>
      <c r="B25" s="53">
        <v>5</v>
      </c>
      <c r="C25" s="53">
        <v>4</v>
      </c>
      <c r="D25" s="53">
        <v>18</v>
      </c>
      <c r="E25" s="53">
        <v>4.5</v>
      </c>
      <c r="F25" s="53">
        <v>6</v>
      </c>
      <c r="G25" s="53">
        <v>7</v>
      </c>
      <c r="H25" s="53">
        <v>5</v>
      </c>
      <c r="I25" s="53">
        <v>4</v>
      </c>
      <c r="J25" s="53">
        <v>4</v>
      </c>
      <c r="K25" s="53">
        <v>4.2</v>
      </c>
      <c r="L25" s="53">
        <v>4</v>
      </c>
      <c r="M25" s="53">
        <v>5</v>
      </c>
      <c r="N25" s="53">
        <v>3</v>
      </c>
      <c r="O25" s="53">
        <v>5</v>
      </c>
      <c r="P25" s="62">
        <f t="shared" si="2"/>
        <v>78.7</v>
      </c>
      <c r="Q25" s="73">
        <f t="shared" si="0"/>
        <v>10</v>
      </c>
      <c r="R25" s="74" t="str">
        <f t="shared" si="1"/>
        <v>B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27.75" customHeight="1" spans="1:30">
      <c r="A26" s="52" t="s">
        <v>89</v>
      </c>
      <c r="B26" s="53">
        <v>5</v>
      </c>
      <c r="C26" s="53">
        <v>4</v>
      </c>
      <c r="D26" s="53">
        <v>12</v>
      </c>
      <c r="E26" s="53">
        <v>4.5</v>
      </c>
      <c r="F26" s="53">
        <v>6</v>
      </c>
      <c r="G26" s="53">
        <v>3</v>
      </c>
      <c r="H26" s="53">
        <v>2</v>
      </c>
      <c r="I26" s="53">
        <v>2</v>
      </c>
      <c r="J26" s="53">
        <v>4</v>
      </c>
      <c r="K26" s="53">
        <v>4.2</v>
      </c>
      <c r="L26" s="53">
        <v>4</v>
      </c>
      <c r="M26" s="53">
        <v>3</v>
      </c>
      <c r="N26" s="53">
        <v>2</v>
      </c>
      <c r="O26" s="53">
        <v>3</v>
      </c>
      <c r="P26" s="62">
        <f t="shared" si="2"/>
        <v>58.7</v>
      </c>
      <c r="Q26" s="73">
        <f t="shared" si="0"/>
        <v>22</v>
      </c>
      <c r="R26" s="74" t="str">
        <f t="shared" si="1"/>
        <v>D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27.75" customHeight="1" spans="1:30">
      <c r="A27" s="52" t="s">
        <v>90</v>
      </c>
      <c r="B27" s="53">
        <v>3</v>
      </c>
      <c r="C27" s="53">
        <v>4</v>
      </c>
      <c r="D27" s="53">
        <v>10</v>
      </c>
      <c r="E27" s="53">
        <v>3</v>
      </c>
      <c r="F27" s="53">
        <v>8</v>
      </c>
      <c r="G27" s="53">
        <v>4</v>
      </c>
      <c r="H27" s="53">
        <v>4</v>
      </c>
      <c r="I27" s="53">
        <v>4</v>
      </c>
      <c r="J27" s="53">
        <v>3</v>
      </c>
      <c r="K27" s="53">
        <v>4.2</v>
      </c>
      <c r="L27" s="53">
        <v>4</v>
      </c>
      <c r="M27" s="53">
        <v>2</v>
      </c>
      <c r="N27" s="53">
        <v>4</v>
      </c>
      <c r="O27" s="53">
        <v>4.5</v>
      </c>
      <c r="P27" s="62">
        <f t="shared" si="2"/>
        <v>61.7</v>
      </c>
      <c r="Q27" s="73">
        <f t="shared" si="0"/>
        <v>21</v>
      </c>
      <c r="R27" s="74" t="str">
        <f t="shared" si="1"/>
        <v>C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ht="27.75" customHeight="1" spans="1:30">
      <c r="A28" s="52" t="s">
        <v>91</v>
      </c>
      <c r="B28" s="53">
        <v>9</v>
      </c>
      <c r="C28" s="53">
        <v>4</v>
      </c>
      <c r="D28" s="53">
        <v>16</v>
      </c>
      <c r="E28" s="53">
        <v>4.5</v>
      </c>
      <c r="F28" s="53">
        <v>6</v>
      </c>
      <c r="G28" s="53">
        <v>8</v>
      </c>
      <c r="H28" s="53">
        <v>5</v>
      </c>
      <c r="I28" s="53">
        <v>4</v>
      </c>
      <c r="J28" s="53">
        <v>5</v>
      </c>
      <c r="K28" s="53">
        <v>4.2</v>
      </c>
      <c r="L28" s="53">
        <v>4</v>
      </c>
      <c r="M28" s="53">
        <v>5</v>
      </c>
      <c r="N28" s="53">
        <v>5</v>
      </c>
      <c r="O28" s="53">
        <v>5</v>
      </c>
      <c r="P28" s="62">
        <f t="shared" si="2"/>
        <v>84.7</v>
      </c>
      <c r="Q28" s="73">
        <f t="shared" si="0"/>
        <v>5</v>
      </c>
      <c r="R28" s="74" t="str">
        <f t="shared" si="1"/>
        <v>B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ht="27.75" customHeight="1" spans="1:30">
      <c r="A29" s="52" t="s">
        <v>92</v>
      </c>
      <c r="B29" s="53">
        <v>6</v>
      </c>
      <c r="C29" s="53">
        <v>4</v>
      </c>
      <c r="D29" s="53">
        <v>12</v>
      </c>
      <c r="E29" s="53">
        <v>4.5</v>
      </c>
      <c r="F29" s="53">
        <v>8</v>
      </c>
      <c r="G29" s="53">
        <v>4</v>
      </c>
      <c r="H29" s="53">
        <v>3</v>
      </c>
      <c r="I29" s="53">
        <v>4</v>
      </c>
      <c r="J29" s="53">
        <v>4</v>
      </c>
      <c r="K29" s="53">
        <v>4.2</v>
      </c>
      <c r="L29" s="53">
        <v>4</v>
      </c>
      <c r="M29" s="53">
        <v>5</v>
      </c>
      <c r="N29" s="53">
        <v>4</v>
      </c>
      <c r="O29" s="53">
        <v>4.5</v>
      </c>
      <c r="P29" s="62">
        <f t="shared" si="2"/>
        <v>71.2</v>
      </c>
      <c r="Q29" s="73">
        <f t="shared" si="0"/>
        <v>18</v>
      </c>
      <c r="R29" s="74" t="str">
        <f t="shared" si="1"/>
        <v>C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ht="27.75" customHeight="1" spans="1:30">
      <c r="A30" s="52" t="s">
        <v>93</v>
      </c>
      <c r="B30" s="53">
        <v>6</v>
      </c>
      <c r="C30" s="53">
        <v>4</v>
      </c>
      <c r="D30" s="53">
        <v>15</v>
      </c>
      <c r="E30" s="53">
        <v>4.5</v>
      </c>
      <c r="F30" s="53">
        <v>9</v>
      </c>
      <c r="G30" s="53">
        <v>6</v>
      </c>
      <c r="H30" s="53">
        <v>4</v>
      </c>
      <c r="I30" s="53">
        <v>4</v>
      </c>
      <c r="J30" s="53">
        <v>4</v>
      </c>
      <c r="K30" s="53">
        <v>4.2</v>
      </c>
      <c r="L30" s="53">
        <v>3</v>
      </c>
      <c r="M30" s="53">
        <v>4</v>
      </c>
      <c r="N30" s="53">
        <v>4</v>
      </c>
      <c r="O30" s="53">
        <v>4</v>
      </c>
      <c r="P30" s="62">
        <f t="shared" si="2"/>
        <v>75.7</v>
      </c>
      <c r="Q30" s="73">
        <f t="shared" si="0"/>
        <v>15</v>
      </c>
      <c r="R30" s="74" t="str">
        <f t="shared" si="1"/>
        <v>B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ht="27.75" customHeight="1" spans="1:30">
      <c r="A31" s="52" t="s">
        <v>94</v>
      </c>
      <c r="B31" s="53">
        <v>5</v>
      </c>
      <c r="C31" s="53">
        <v>4</v>
      </c>
      <c r="D31" s="53">
        <v>8</v>
      </c>
      <c r="E31" s="53">
        <v>4.5</v>
      </c>
      <c r="F31" s="53">
        <v>6</v>
      </c>
      <c r="G31" s="53">
        <v>3</v>
      </c>
      <c r="H31" s="53">
        <v>5</v>
      </c>
      <c r="I31" s="53">
        <v>4</v>
      </c>
      <c r="J31" s="53">
        <v>4</v>
      </c>
      <c r="K31" s="53">
        <v>4.2</v>
      </c>
      <c r="L31" s="53">
        <v>4</v>
      </c>
      <c r="M31" s="53">
        <v>2</v>
      </c>
      <c r="N31" s="53">
        <v>3</v>
      </c>
      <c r="O31" s="53">
        <v>2</v>
      </c>
      <c r="P31" s="62">
        <f t="shared" si="2"/>
        <v>58.7</v>
      </c>
      <c r="Q31" s="73">
        <f t="shared" si="0"/>
        <v>22</v>
      </c>
      <c r="R31" s="74" t="str">
        <f t="shared" si="1"/>
        <v>D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ht="27.75" customHeight="1" spans="1:30">
      <c r="A32" s="54" t="s">
        <v>95</v>
      </c>
      <c r="B32" s="55">
        <v>7</v>
      </c>
      <c r="C32" s="55">
        <v>4</v>
      </c>
      <c r="D32" s="55">
        <v>16</v>
      </c>
      <c r="E32" s="55">
        <v>4.5</v>
      </c>
      <c r="F32" s="55">
        <v>7</v>
      </c>
      <c r="G32" s="55">
        <v>5</v>
      </c>
      <c r="H32" s="55">
        <v>3</v>
      </c>
      <c r="I32" s="55">
        <v>4</v>
      </c>
      <c r="J32" s="55">
        <v>3</v>
      </c>
      <c r="K32" s="55">
        <v>4.2</v>
      </c>
      <c r="L32" s="55">
        <v>4</v>
      </c>
      <c r="M32" s="55">
        <v>5</v>
      </c>
      <c r="N32" s="55">
        <v>3</v>
      </c>
      <c r="O32" s="55">
        <v>5</v>
      </c>
      <c r="P32" s="63">
        <f t="shared" si="2"/>
        <v>74.7</v>
      </c>
      <c r="Q32" s="97">
        <f t="shared" si="0"/>
        <v>17</v>
      </c>
      <c r="R32" s="98" t="str">
        <f t="shared" si="1"/>
        <v>C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ht="29.25" customHeight="1" spans="1:30">
      <c r="A33" s="56" t="s">
        <v>96</v>
      </c>
      <c r="B33" s="56">
        <v>9.5</v>
      </c>
      <c r="C33" s="56">
        <v>4.5</v>
      </c>
      <c r="D33" s="56">
        <v>18</v>
      </c>
      <c r="E33" s="56">
        <v>4.5</v>
      </c>
      <c r="F33" s="56">
        <v>9</v>
      </c>
      <c r="G33" s="56">
        <v>8.5</v>
      </c>
      <c r="H33" s="56">
        <v>4</v>
      </c>
      <c r="I33" s="56">
        <v>4.5</v>
      </c>
      <c r="J33" s="56">
        <v>4.8</v>
      </c>
      <c r="K33" s="56">
        <v>4.8</v>
      </c>
      <c r="L33" s="56">
        <v>4.8</v>
      </c>
      <c r="M33" s="56">
        <v>4.8</v>
      </c>
      <c r="N33" s="56">
        <v>4.5</v>
      </c>
      <c r="O33" s="56">
        <v>4.8</v>
      </c>
      <c r="P33" s="57">
        <f t="shared" si="2"/>
        <v>91</v>
      </c>
      <c r="Q33" s="99"/>
      <c r="R33" s="99"/>
      <c r="S33" s="100" t="s">
        <v>97</v>
      </c>
      <c r="T33" s="101"/>
      <c r="U33" s="101"/>
      <c r="V33" s="21"/>
      <c r="W33" s="21"/>
      <c r="X33" s="21"/>
      <c r="Y33" s="21"/>
      <c r="Z33" s="21"/>
      <c r="AA33" s="21"/>
      <c r="AB33" s="21"/>
      <c r="AC33" s="21"/>
      <c r="AD33" s="21"/>
    </row>
    <row r="34" ht="29.25" customHeight="1" spans="1:30">
      <c r="A34" s="57" t="s">
        <v>98</v>
      </c>
      <c r="B34" s="58">
        <f>B33/(B7*100)</f>
        <v>0.95</v>
      </c>
      <c r="C34" s="58">
        <f t="shared" ref="C34:O34" si="3">C33/(C7*100)</f>
        <v>0.9</v>
      </c>
      <c r="D34" s="58">
        <f t="shared" si="3"/>
        <v>0.9</v>
      </c>
      <c r="E34" s="58">
        <f t="shared" si="3"/>
        <v>0.9</v>
      </c>
      <c r="F34" s="58">
        <f t="shared" si="3"/>
        <v>0.9</v>
      </c>
      <c r="G34" s="58">
        <f t="shared" si="3"/>
        <v>0.85</v>
      </c>
      <c r="H34" s="58">
        <f t="shared" si="3"/>
        <v>0.8</v>
      </c>
      <c r="I34" s="58">
        <f t="shared" si="3"/>
        <v>0.9</v>
      </c>
      <c r="J34" s="58">
        <f t="shared" si="3"/>
        <v>0.96</v>
      </c>
      <c r="K34" s="58">
        <f t="shared" si="3"/>
        <v>0.96</v>
      </c>
      <c r="L34" s="58">
        <f t="shared" si="3"/>
        <v>0.96</v>
      </c>
      <c r="M34" s="58">
        <f t="shared" si="3"/>
        <v>0.96</v>
      </c>
      <c r="N34" s="58">
        <f t="shared" si="3"/>
        <v>0.9</v>
      </c>
      <c r="O34" s="58">
        <f t="shared" si="3"/>
        <v>0.96</v>
      </c>
      <c r="P34" s="58">
        <f>P33/(SUM(B7:P7)*100)</f>
        <v>0.91</v>
      </c>
      <c r="Q34" s="99"/>
      <c r="R34" s="99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ht="29.25" customHeight="1" spans="1:30">
      <c r="A35" s="57" t="s">
        <v>65</v>
      </c>
      <c r="B35" s="58">
        <f t="shared" ref="B35:K35" si="4">$Y$12</f>
        <v>0.6</v>
      </c>
      <c r="C35" s="58">
        <f t="shared" si="4"/>
        <v>0.6</v>
      </c>
      <c r="D35" s="58">
        <f t="shared" si="4"/>
        <v>0.6</v>
      </c>
      <c r="E35" s="58">
        <f t="shared" si="4"/>
        <v>0.6</v>
      </c>
      <c r="F35" s="58">
        <f t="shared" si="4"/>
        <v>0.6</v>
      </c>
      <c r="G35" s="58">
        <f t="shared" si="4"/>
        <v>0.6</v>
      </c>
      <c r="H35" s="58">
        <f t="shared" si="4"/>
        <v>0.6</v>
      </c>
      <c r="I35" s="58">
        <f t="shared" si="4"/>
        <v>0.6</v>
      </c>
      <c r="J35" s="58">
        <f t="shared" si="4"/>
        <v>0.6</v>
      </c>
      <c r="K35" s="58">
        <f t="shared" si="4"/>
        <v>0.6</v>
      </c>
      <c r="L35" s="58">
        <f t="shared" ref="L35:P35" si="5">$Y$12</f>
        <v>0.6</v>
      </c>
      <c r="M35" s="58">
        <f t="shared" si="5"/>
        <v>0.6</v>
      </c>
      <c r="N35" s="58">
        <f t="shared" si="5"/>
        <v>0.6</v>
      </c>
      <c r="O35" s="58">
        <f t="shared" si="5"/>
        <v>0.6</v>
      </c>
      <c r="P35" s="58">
        <f t="shared" si="5"/>
        <v>0.6</v>
      </c>
      <c r="Q35" s="99"/>
      <c r="R35" s="99"/>
      <c r="S35" s="102" t="s">
        <v>99</v>
      </c>
      <c r="T35" s="38"/>
      <c r="U35" s="38"/>
      <c r="V35" s="21"/>
      <c r="W35" s="21"/>
      <c r="X35" s="21"/>
      <c r="Y35" s="21"/>
      <c r="Z35" s="21"/>
      <c r="AA35" s="21"/>
      <c r="AB35" s="21"/>
      <c r="AC35" s="21"/>
      <c r="AD35" s="21"/>
    </row>
    <row r="36" ht="29.25" customHeight="1" spans="1:30">
      <c r="A36" s="57" t="s">
        <v>100</v>
      </c>
      <c r="B36" s="58">
        <f t="shared" ref="B36:K36" si="6">$Y$13</f>
        <v>0.1499</v>
      </c>
      <c r="C36" s="58">
        <f t="shared" si="6"/>
        <v>0.1499</v>
      </c>
      <c r="D36" s="58">
        <f t="shared" si="6"/>
        <v>0.1499</v>
      </c>
      <c r="E36" s="58">
        <f t="shared" si="6"/>
        <v>0.1499</v>
      </c>
      <c r="F36" s="58">
        <f t="shared" si="6"/>
        <v>0.1499</v>
      </c>
      <c r="G36" s="58">
        <f t="shared" si="6"/>
        <v>0.1499</v>
      </c>
      <c r="H36" s="58">
        <f t="shared" si="6"/>
        <v>0.1499</v>
      </c>
      <c r="I36" s="58">
        <f t="shared" si="6"/>
        <v>0.1499</v>
      </c>
      <c r="J36" s="58">
        <f t="shared" si="6"/>
        <v>0.1499</v>
      </c>
      <c r="K36" s="58">
        <f t="shared" si="6"/>
        <v>0.1499</v>
      </c>
      <c r="L36" s="58">
        <f t="shared" ref="L36:P36" si="7">$Y$13</f>
        <v>0.1499</v>
      </c>
      <c r="M36" s="58">
        <f t="shared" si="7"/>
        <v>0.1499</v>
      </c>
      <c r="N36" s="58">
        <f t="shared" si="7"/>
        <v>0.1499</v>
      </c>
      <c r="O36" s="58">
        <f t="shared" si="7"/>
        <v>0.1499</v>
      </c>
      <c r="P36" s="58">
        <f t="shared" si="7"/>
        <v>0.1499</v>
      </c>
      <c r="Q36" s="99"/>
      <c r="R36" s="99"/>
      <c r="S36" s="102"/>
      <c r="T36" s="38"/>
      <c r="U36" s="38"/>
      <c r="V36" s="21"/>
      <c r="W36" s="21"/>
      <c r="X36" s="21"/>
      <c r="Y36" s="21"/>
      <c r="Z36" s="21"/>
      <c r="AA36" s="21"/>
      <c r="AB36" s="21"/>
      <c r="AC36" s="21"/>
      <c r="AD36" s="21"/>
    </row>
    <row r="37" ht="29.25" customHeight="1" spans="1:30">
      <c r="A37" s="57" t="s">
        <v>101</v>
      </c>
      <c r="B37" s="58">
        <f t="shared" ref="B37:K37" si="8">$Y$14</f>
        <v>0.1499</v>
      </c>
      <c r="C37" s="58">
        <f t="shared" si="8"/>
        <v>0.1499</v>
      </c>
      <c r="D37" s="58">
        <f t="shared" si="8"/>
        <v>0.1499</v>
      </c>
      <c r="E37" s="58">
        <f t="shared" si="8"/>
        <v>0.1499</v>
      </c>
      <c r="F37" s="58">
        <f t="shared" si="8"/>
        <v>0.1499</v>
      </c>
      <c r="G37" s="58">
        <f t="shared" si="8"/>
        <v>0.1499</v>
      </c>
      <c r="H37" s="58">
        <f t="shared" si="8"/>
        <v>0.1499</v>
      </c>
      <c r="I37" s="58">
        <f t="shared" si="8"/>
        <v>0.1499</v>
      </c>
      <c r="J37" s="58">
        <f t="shared" si="8"/>
        <v>0.1499</v>
      </c>
      <c r="K37" s="58">
        <f t="shared" si="8"/>
        <v>0.1499</v>
      </c>
      <c r="L37" s="58">
        <f t="shared" ref="L37:P37" si="9">$Y$14</f>
        <v>0.1499</v>
      </c>
      <c r="M37" s="58">
        <f t="shared" si="9"/>
        <v>0.1499</v>
      </c>
      <c r="N37" s="58">
        <f t="shared" si="9"/>
        <v>0.1499</v>
      </c>
      <c r="O37" s="58">
        <f t="shared" si="9"/>
        <v>0.1499</v>
      </c>
      <c r="P37" s="58">
        <f t="shared" si="9"/>
        <v>0.1499</v>
      </c>
      <c r="Q37" s="99"/>
      <c r="R37" s="99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ht="29.25" customHeight="1" spans="1:30">
      <c r="A38" s="57" t="s">
        <v>102</v>
      </c>
      <c r="B38" s="58">
        <f t="shared" ref="B38:K38" si="10">$Y$15</f>
        <v>0.1</v>
      </c>
      <c r="C38" s="58">
        <f t="shared" si="10"/>
        <v>0.1</v>
      </c>
      <c r="D38" s="58">
        <f t="shared" si="10"/>
        <v>0.1</v>
      </c>
      <c r="E38" s="58">
        <f t="shared" si="10"/>
        <v>0.1</v>
      </c>
      <c r="F38" s="58">
        <f t="shared" si="10"/>
        <v>0.1</v>
      </c>
      <c r="G38" s="58">
        <f t="shared" si="10"/>
        <v>0.1</v>
      </c>
      <c r="H38" s="58">
        <f t="shared" si="10"/>
        <v>0.1</v>
      </c>
      <c r="I38" s="58">
        <f t="shared" si="10"/>
        <v>0.1</v>
      </c>
      <c r="J38" s="58">
        <f t="shared" si="10"/>
        <v>0.1</v>
      </c>
      <c r="K38" s="58">
        <f t="shared" si="10"/>
        <v>0.1</v>
      </c>
      <c r="L38" s="58">
        <f t="shared" ref="L38:P38" si="11">$Y$15</f>
        <v>0.1</v>
      </c>
      <c r="M38" s="58">
        <f t="shared" si="11"/>
        <v>0.1</v>
      </c>
      <c r="N38" s="58">
        <f t="shared" si="11"/>
        <v>0.1</v>
      </c>
      <c r="O38" s="58">
        <f t="shared" si="11"/>
        <v>0.1</v>
      </c>
      <c r="P38" s="58">
        <f t="shared" si="11"/>
        <v>0.1</v>
      </c>
      <c r="Q38" s="99"/>
      <c r="R38" s="99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ht="26.25" customHeight="1" spans="1:30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ht="27.75" customHeight="1" spans="1:30">
      <c r="A40" s="21"/>
      <c r="B40" s="21"/>
      <c r="C40" s="21"/>
      <c r="D40" s="21"/>
      <c r="E40" s="21"/>
      <c r="F40" s="21"/>
      <c r="G40" s="21"/>
      <c r="H40" s="21"/>
      <c r="I40" s="21"/>
      <c r="J40" s="31" t="s">
        <v>103</v>
      </c>
      <c r="K40" s="31"/>
      <c r="L40" s="31"/>
      <c r="M40" s="3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ht="27.75" customHeight="1" spans="1:30">
      <c r="A41" s="21"/>
      <c r="B41" s="21"/>
      <c r="C41" s="21"/>
      <c r="D41" s="21"/>
      <c r="E41" s="21"/>
      <c r="F41" s="21"/>
      <c r="G41" s="21"/>
      <c r="H41" s="21"/>
      <c r="I41" s="21"/>
      <c r="J41" s="31"/>
      <c r="K41" s="31"/>
      <c r="L41" s="31"/>
      <c r="M41" s="31"/>
      <c r="N41" s="32"/>
      <c r="O41" s="32"/>
      <c r="P41" s="32"/>
      <c r="Q41" s="32"/>
      <c r="R41" s="32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ht="27.75" customHeight="1" spans="1:30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32"/>
      <c r="N42" s="32"/>
      <c r="O42" s="32"/>
      <c r="P42" s="32"/>
      <c r="Q42" s="32"/>
      <c r="R42" s="32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</sheetData>
  <mergeCells count="15">
    <mergeCell ref="A1:R1"/>
    <mergeCell ref="A2:R2"/>
    <mergeCell ref="T2:V2"/>
    <mergeCell ref="A3:R3"/>
    <mergeCell ref="T8:X8"/>
    <mergeCell ref="Y8:AD8"/>
    <mergeCell ref="T10:V10"/>
    <mergeCell ref="W10:X10"/>
    <mergeCell ref="Y10:AD10"/>
    <mergeCell ref="T11:U11"/>
    <mergeCell ref="AA11:AC11"/>
    <mergeCell ref="S33:U33"/>
    <mergeCell ref="T3:V4"/>
    <mergeCell ref="J40:M41"/>
    <mergeCell ref="S35:U36"/>
  </mergeCells>
  <conditionalFormatting sqref="Q10:Q32">
    <cfRule type="cellIs" dxfId="0" priority="45" operator="lessThanOrEqual">
      <formula>5</formula>
    </cfRule>
  </conditionalFormatting>
  <pageMargins left="0.708333333333333" right="0.708333333333333" top="0.747916666666667" bottom="0.747916666666667" header="0.314583333333333" footer="0.314583333333333"/>
  <pageSetup paperSize="9" orientation="landscape" horizontalDpi="180" verticalDpi="180"/>
  <headerFooter>
    <oddFooter>&amp;L版权所有：北京未名潮管理顾问有限公司何建湘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57"/>
  <sheetViews>
    <sheetView tabSelected="1" workbookViewId="0">
      <selection activeCell="N9" sqref="N9"/>
    </sheetView>
  </sheetViews>
  <sheetFormatPr defaultColWidth="9" defaultRowHeight="13.5"/>
  <cols>
    <col min="1" max="1" width="14.375" customWidth="1"/>
    <col min="2" max="13" width="7.125" customWidth="1"/>
    <col min="14" max="14" width="6.125" customWidth="1"/>
    <col min="15" max="15" width="6" customWidth="1"/>
    <col min="16" max="16" width="6.75" customWidth="1"/>
    <col min="17" max="18" width="5.875" customWidth="1"/>
    <col min="19" max="25" width="6.75" customWidth="1"/>
    <col min="26" max="35" width="6.5" customWidth="1"/>
  </cols>
  <sheetData>
    <row r="1" ht="53.25" customHeight="1" spans="1: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3" t="s">
        <v>104</v>
      </c>
      <c r="T1" s="33"/>
      <c r="U1" s="33"/>
      <c r="V1" s="33"/>
      <c r="W1" s="33"/>
      <c r="X1" s="33"/>
      <c r="Y1" s="39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ht="35.25" customHeight="1" spans="1:3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3"/>
      <c r="T2" s="33"/>
      <c r="U2" s="33"/>
      <c r="V2" s="33"/>
      <c r="W2" s="33"/>
      <c r="X2" s="33"/>
      <c r="Y2" s="39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ht="69.75" customHeight="1" spans="1:35">
      <c r="A3" s="4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4"/>
      <c r="T3" s="34"/>
      <c r="U3" s="34"/>
      <c r="V3" s="34"/>
      <c r="W3" s="34"/>
      <c r="X3" s="34"/>
      <c r="Y3" s="40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ht="48" customHeight="1" spans="1:35">
      <c r="A4" s="5" t="str">
        <f>数据!A4</f>
        <v>指标类别</v>
      </c>
      <c r="B4" s="6" t="str">
        <f>IF(VLOOKUP($A$4,数据!$A:$R,COLUMN(B4),0)=0,"",VLOOKUP($A$4,数据!$A:$R,COLUMN(B4),0))</f>
        <v>销售工作计划拟定与执行</v>
      </c>
      <c r="C4" s="6" t="str">
        <f>IF(VLOOKUP($A$4,数据!$A:$R,COLUMN(C4),0)=0,"",VLOOKUP($A$4,数据!$A:$R,COLUMN(C4),0))</f>
        <v>销售工作计划拟定与执行</v>
      </c>
      <c r="D4" s="6" t="str">
        <f>IF(VLOOKUP($A$4,数据!$A:$R,COLUMN(D4),0)=0,"",VLOOKUP($A$4,数据!$A:$R,COLUMN(D4),0))</f>
        <v>销售目标实现</v>
      </c>
      <c r="E4" s="6" t="str">
        <f>IF(VLOOKUP($A$4,数据!$A:$R,COLUMN(E4),0)=0,"",VLOOKUP($A$4,数据!$A:$R,COLUMN(E4),0))</f>
        <v>销售目标实现</v>
      </c>
      <c r="F4" s="6" t="str">
        <f>IF(VLOOKUP($A$4,数据!$A:$R,COLUMN(F4),0)=0,"",VLOOKUP($A$4,数据!$A:$R,COLUMN(F4),0))</f>
        <v>销售目标实现</v>
      </c>
      <c r="G4" s="6" t="str">
        <f>IF(VLOOKUP($A$4,数据!$A:$R,COLUMN(G4),0)=0,"",VLOOKUP($A$4,数据!$A:$R,COLUMN(G4),0))</f>
        <v>销售货款回收及成本控制</v>
      </c>
      <c r="H4" s="6" t="str">
        <f>IF(VLOOKUP($A$4,数据!$A:$R,COLUMN(H4),0)=0,"",VLOOKUP($A$4,数据!$A:$R,COLUMN(H4),0))</f>
        <v>销售货款回收及成本控制</v>
      </c>
      <c r="I4" s="6" t="str">
        <f>IF(VLOOKUP($A$4,数据!$A:$R,COLUMN(I4),0)=0,"",VLOOKUP($A$4,数据!$A:$R,COLUMN(I4),0))</f>
        <v>销售货款回收及成本控制</v>
      </c>
      <c r="J4" s="6" t="str">
        <f>IF(VLOOKUP($A$4,数据!$A:$R,COLUMN(J4),0)=0,"",VLOOKUP($A$4,数据!$A:$R,COLUMN(J4),0))</f>
        <v>客户关系维护</v>
      </c>
      <c r="K4" s="6" t="str">
        <f>IF(VLOOKUP($A$4,数据!$A:$R,COLUMN(K4),0)=0,"",VLOOKUP($A$4,数据!$A:$R,COLUMN(K4),0))</f>
        <v>客户关系维护</v>
      </c>
      <c r="L4" s="6" t="str">
        <f>IF(VLOOKUP($A$4,数据!$A:$R,COLUMN(L4),0)=0,"",VLOOKUP($A$4,数据!$A:$R,COLUMN(L4),0))</f>
        <v>日常工作</v>
      </c>
      <c r="M4" s="6" t="str">
        <f>IF(VLOOKUP($A$4,数据!$A:$R,COLUMN(M4),0)=0,"",VLOOKUP($A$4,数据!$A:$R,COLUMN(M4),0))</f>
        <v>日常工作</v>
      </c>
      <c r="N4" s="6" t="str">
        <f>IF(VLOOKUP($A$4,数据!$A:$R,COLUMN(N4),0)=0,"",VLOOKUP($A$4,数据!$A:$R,COLUMN(N4),0))</f>
        <v>知识、技能与品质</v>
      </c>
      <c r="O4" s="6" t="str">
        <f>IF(VLOOKUP($A$4,数据!$A:$R,COLUMN(O4),0)=0,"",VLOOKUP($A$4,数据!$A:$R,COLUMN(O4),0))</f>
        <v>知识、技能与品质</v>
      </c>
      <c r="P4" s="6" t="str">
        <f>IF(VLOOKUP($A$4,数据!$A:$R,COLUMN(P4),0)=0,"",VLOOKUP($A$4,数据!$A:$R,COLUMN(P4),0))</f>
        <v/>
      </c>
      <c r="Q4" s="6" t="str">
        <f>IF(VLOOKUP($A$4,数据!$A:$R,COLUMN(Q4),0)=0,"",VLOOKUP($A$4,数据!$A:$R,COLUMN(Q4),0))</f>
        <v/>
      </c>
      <c r="R4" s="6" t="str">
        <f>IF(VLOOKUP($A$4,数据!$A:$R,COLUMN(R4),0)=0,"",VLOOKUP($A$4,数据!$A:$R,COLUMN(R4),0))</f>
        <v/>
      </c>
      <c r="S4" s="6" t="e">
        <f>IF(VLOOKUP($A$4,数据!$A:$R,COLUMN(S4),0)=0,"",VLOOKUP($A$4,数据!$A:$R,COLUMN(S4),0))</f>
        <v>#REF!</v>
      </c>
      <c r="T4" s="6" t="e">
        <f>IF(VLOOKUP($A$4,数据!$A:$R,COLUMN(T4),0)=0,"",VLOOKUP($A$4,数据!$A:$R,COLUMN(T4),0))</f>
        <v>#REF!</v>
      </c>
      <c r="U4" s="6" t="e">
        <f>IF(VLOOKUP($A$4,数据!$A:$R,COLUMN(U4),0)=0,"",VLOOKUP($A$4,数据!$A:$R,COLUMN(U4),0))</f>
        <v>#REF!</v>
      </c>
      <c r="V4" s="6" t="e">
        <f>IF(VLOOKUP($A$4,数据!$A:$R,COLUMN(V4),0)=0,"",VLOOKUP($A$4,数据!$A:$R,COLUMN(V4),0))</f>
        <v>#REF!</v>
      </c>
      <c r="W4" s="6" t="e">
        <f>IF(VLOOKUP($A$4,数据!$A:$R,COLUMN(W4),0)=0,"",VLOOKUP($A$4,数据!$A:$R,COLUMN(W4),0))</f>
        <v>#REF!</v>
      </c>
      <c r="X4" s="6" t="e">
        <f>IF(VLOOKUP($A$4,数据!$A:$R,COLUMN(X4),0)=0,"",VLOOKUP($A$4,数据!$A:$R,COLUMN(X4),0))</f>
        <v>#REF!</v>
      </c>
      <c r="Y4" s="6" t="e">
        <f>IF(VLOOKUP($A$4,数据!$A:$R,COLUMN(Y4),0)=0,"",VLOOKUP($A$4,数据!$A:$R,COLUMN(Y4),0))</f>
        <v>#REF!</v>
      </c>
      <c r="Z4" s="6" t="e">
        <f>IF(VLOOKUP($A$4,数据!$A:$R,COLUMN(Z4),0)=0,"",VLOOKUP($A$4,数据!$A:$R,COLUMN(Z4),0))</f>
        <v>#REF!</v>
      </c>
      <c r="AA4" s="6" t="e">
        <f>IF(VLOOKUP($A$4,数据!$A:$R,COLUMN(AA4),0)=0,"",VLOOKUP($A$4,数据!$A:$R,COLUMN(AA4),0))</f>
        <v>#REF!</v>
      </c>
      <c r="AB4" s="6" t="e">
        <f>IF(VLOOKUP($A$4,数据!$A:$R,COLUMN(AB4),0)=0,"",VLOOKUP($A$4,数据!$A:$R,COLUMN(AB4),0))</f>
        <v>#REF!</v>
      </c>
      <c r="AC4" s="6" t="e">
        <f>IF(VLOOKUP($A$4,数据!$A:$R,COLUMN(AC4),0)=0,"",VLOOKUP($A$4,数据!$A:$R,COLUMN(AC4),0))</f>
        <v>#REF!</v>
      </c>
      <c r="AD4" s="6" t="e">
        <f>IF(VLOOKUP($A$4,数据!$A:$R,COLUMN(AD4),0)=0,"",VLOOKUP($A$4,数据!$A:$R,COLUMN(AD4),0))</f>
        <v>#REF!</v>
      </c>
      <c r="AE4" s="6" t="e">
        <f>IF(VLOOKUP($A$4,数据!$A:$R,COLUMN(AE4),0)=0,"",VLOOKUP($A$4,数据!$A:$R,COLUMN(AE4),0))</f>
        <v>#REF!</v>
      </c>
      <c r="AF4" s="6" t="e">
        <f>IF(VLOOKUP($A$4,数据!$A:$R,COLUMN(AF4),0)=0,"",VLOOKUP($A$4,数据!$A:$R,COLUMN(AF4),0))</f>
        <v>#REF!</v>
      </c>
      <c r="AG4" s="6" t="e">
        <f>IF(VLOOKUP($A$4,数据!$A:$R,COLUMN(AG4),0)=0,"",VLOOKUP($A$4,数据!$A:$R,COLUMN(AG4),0))</f>
        <v>#REF!</v>
      </c>
      <c r="AH4" s="6" t="e">
        <f>IF(VLOOKUP($A$4,数据!$A:$R,COLUMN(AH4),0)=0,"",VLOOKUP($A$4,数据!$A:$R,COLUMN(AH4),0))</f>
        <v>#REF!</v>
      </c>
      <c r="AI4" s="6" t="e">
        <f>IF(VLOOKUP($A$4,数据!$A:$R,COLUMN(AI4),0)=0,"",VLOOKUP($A$4,数据!$A:$R,COLUMN(AI4),0))</f>
        <v>#REF!</v>
      </c>
    </row>
    <row r="5" ht="18" customHeight="1" spans="1:35">
      <c r="A5" s="5" t="str">
        <f>数据!A5</f>
        <v>权重值</v>
      </c>
      <c r="B5" s="7">
        <f>IF(VLOOKUP($A5,数据!$A:$R,COLUMN(B1),0)=0,"",VLOOKUP($A5,数据!$A:$R,COLUMN(B1),0))</f>
        <v>0.15</v>
      </c>
      <c r="C5" s="8" t="str">
        <f>IF(VLOOKUP($A5,数据!$A:$R,COLUMN(C1),0)=0,"",VLOOKUP($A5,数据!$A:$R,COLUMN(C1),0))</f>
        <v/>
      </c>
      <c r="D5" s="7">
        <f>IF(VLOOKUP($A5,数据!$A:$R,COLUMN(D1),0)=0,"",VLOOKUP($A5,数据!$A:$R,COLUMN(D1),0))</f>
        <v>0.35</v>
      </c>
      <c r="E5" s="9" t="str">
        <f>IF(VLOOKUP($A5,数据!$A:$R,COLUMN(E1),0)=0,"",VLOOKUP($A5,数据!$A:$R,COLUMN(E1),0))</f>
        <v/>
      </c>
      <c r="F5" s="8" t="str">
        <f>IF(VLOOKUP($A5,数据!$A:$R,COLUMN(F1),0)=0,"",VLOOKUP($A5,数据!$A:$R,COLUMN(F1),0))</f>
        <v/>
      </c>
      <c r="G5" s="7">
        <f>IF(VLOOKUP($A5,数据!$A:$R,COLUMN(G1),0)=0,"",VLOOKUP($A5,数据!$A:$R,COLUMN(G1),0))</f>
        <v>0.2</v>
      </c>
      <c r="H5" s="9" t="str">
        <f>IF(VLOOKUP($A5,数据!$A:$R,COLUMN(H1),0)=0,"",VLOOKUP($A5,数据!$A:$R,COLUMN(H1),0))</f>
        <v/>
      </c>
      <c r="I5" s="8" t="str">
        <f>IF(VLOOKUP($A5,数据!$A:$R,COLUMN(I1),0)=0,"",VLOOKUP($A5,数据!$A:$R,COLUMN(I1),0))</f>
        <v/>
      </c>
      <c r="J5" s="7">
        <f>IF(VLOOKUP($A5,数据!$A:$R,COLUMN(J1),0)=0,"",VLOOKUP($A5,数据!$A:$R,COLUMN(J1),0))</f>
        <v>0.1</v>
      </c>
      <c r="K5" s="8" t="str">
        <f>IF(VLOOKUP($A5,数据!$A:$R,COLUMN(K1),0)=0,"",VLOOKUP($A5,数据!$A:$R,COLUMN(K1),0))</f>
        <v/>
      </c>
      <c r="L5" s="7">
        <f>IF(VLOOKUP($A5,数据!$A:$R,COLUMN(L1),0)=0,"",VLOOKUP($A5,数据!$A:$R,COLUMN(L1),0))</f>
        <v>0.1</v>
      </c>
      <c r="M5" s="8" t="str">
        <f>IF(VLOOKUP($A5,数据!$A:$R,COLUMN(M1),0)=0,"",VLOOKUP($A5,数据!$A:$R,COLUMN(M1),0))</f>
        <v/>
      </c>
      <c r="N5" s="7">
        <f>IF(VLOOKUP($A5,数据!$A:$R,COLUMN(N1),0)=0,"",VLOOKUP($A5,数据!$A:$R,COLUMN(N1),0))</f>
        <v>0.1</v>
      </c>
      <c r="O5" s="8" t="str">
        <f>IF(VLOOKUP($A5,数据!$A:$R,COLUMN(O1),0)=0,"",VLOOKUP($A5,数据!$A:$R,COLUMN(O1),0))</f>
        <v/>
      </c>
      <c r="P5" s="29" t="str">
        <f>IF(VLOOKUP($A5,数据!$A:$R,COLUMN(P1),0)=0,"",VLOOKUP($A5,数据!$A:$R,COLUMN(P1),0))</f>
        <v/>
      </c>
      <c r="Q5" s="29" t="str">
        <f>IF(VLOOKUP($A5,数据!$A:$R,COLUMN(Q1),0)=0,"",VLOOKUP($A5,数据!$A:$R,COLUMN(Q1),0))</f>
        <v/>
      </c>
      <c r="R5" s="29" t="str">
        <f>IF(VLOOKUP($A5,数据!$A:$R,COLUMN(R1),0)=0,"",VLOOKUP($A5,数据!$A:$R,COLUMN(R1),0))</f>
        <v/>
      </c>
      <c r="S5" s="29" t="e">
        <f>IF(VLOOKUP($A5,数据!$A:$R,COLUMN(S1),0)=0,"",VLOOKUP($A5,数据!$A:$R,COLUMN(S1),0))</f>
        <v>#REF!</v>
      </c>
      <c r="T5" s="29" t="e">
        <f>IF(VLOOKUP($A5,数据!$A:$R,COLUMN(T1),0)=0,"",VLOOKUP($A5,数据!$A:$R,COLUMN(T1),0))</f>
        <v>#REF!</v>
      </c>
      <c r="U5" s="29" t="e">
        <f>IF(VLOOKUP($A5,数据!$A:$R,COLUMN(U1),0)=0,"",VLOOKUP($A5,数据!$A:$R,COLUMN(U1),0))</f>
        <v>#REF!</v>
      </c>
      <c r="V5" s="29" t="e">
        <f>IF(VLOOKUP($A5,数据!$A:$R,COLUMN(V1),0)=0,"",VLOOKUP($A5,数据!$A:$R,COLUMN(V1),0))</f>
        <v>#REF!</v>
      </c>
      <c r="W5" s="29" t="e">
        <f>IF(VLOOKUP($A5,数据!$A:$R,COLUMN(W1),0)=0,"",VLOOKUP($A5,数据!$A:$R,COLUMN(W1),0))</f>
        <v>#REF!</v>
      </c>
      <c r="X5" s="29" t="e">
        <f>IF(VLOOKUP($A5,数据!$A:$R,COLUMN(X1),0)=0,"",VLOOKUP($A5,数据!$A:$R,COLUMN(X1),0))</f>
        <v>#REF!</v>
      </c>
      <c r="Y5" s="29" t="e">
        <f>IF(VLOOKUP($A5,数据!$A:$R,COLUMN(Y1),0)=0,"",VLOOKUP($A5,数据!$A:$R,COLUMN(Y1),0))</f>
        <v>#REF!</v>
      </c>
      <c r="Z5" s="29" t="e">
        <f>IF(VLOOKUP($A5,数据!$A:$R,COLUMN(Z1),0)=0,"",VLOOKUP($A5,数据!$A:$R,COLUMN(Z1),0))</f>
        <v>#REF!</v>
      </c>
      <c r="AA5" s="29" t="e">
        <f>IF(VLOOKUP($A5,数据!$A:$R,COLUMN(AA1),0)=0,"",VLOOKUP($A5,数据!$A:$R,COLUMN(AA1),0))</f>
        <v>#REF!</v>
      </c>
      <c r="AB5" s="29" t="e">
        <f>IF(VLOOKUP($A5,数据!$A:$R,COLUMN(AB1),0)=0,"",VLOOKUP($A5,数据!$A:$R,COLUMN(AB1),0))</f>
        <v>#REF!</v>
      </c>
      <c r="AC5" s="29" t="e">
        <f>IF(VLOOKUP($A5,数据!$A:$R,COLUMN(AC1),0)=0,"",VLOOKUP($A5,数据!$A:$R,COLUMN(AC1),0))</f>
        <v>#REF!</v>
      </c>
      <c r="AD5" s="29" t="e">
        <f>IF(VLOOKUP($A5,数据!$A:$R,COLUMN(AD1),0)=0,"",VLOOKUP($A5,数据!$A:$R,COLUMN(AD1),0))</f>
        <v>#REF!</v>
      </c>
      <c r="AE5" s="29" t="e">
        <f>IF(VLOOKUP($A5,数据!$A:$R,COLUMN(AE1),0)=0,"",VLOOKUP($A5,数据!$A:$R,COLUMN(AE1),0))</f>
        <v>#REF!</v>
      </c>
      <c r="AF5" s="29" t="e">
        <f>IF(VLOOKUP($A5,数据!$A:$R,COLUMN(AF1),0)=0,"",VLOOKUP($A5,数据!$A:$R,COLUMN(AF1),0))</f>
        <v>#REF!</v>
      </c>
      <c r="AG5" s="29" t="e">
        <f>IF(VLOOKUP($A5,数据!$A:$R,COLUMN(AG1),0)=0,"",VLOOKUP($A5,数据!$A:$R,COLUMN(AG1),0))</f>
        <v>#REF!</v>
      </c>
      <c r="AH5" s="29" t="e">
        <f>IF(VLOOKUP($A5,数据!$A:$R,COLUMN(AH1),0)=0,"",VLOOKUP($A5,数据!$A:$R,COLUMN(AH1),0))</f>
        <v>#REF!</v>
      </c>
      <c r="AI5" s="29" t="e">
        <f>IF(VLOOKUP($A5,数据!$A:$R,COLUMN(AI1),0)=0,"",VLOOKUP($A5,数据!$A:$R,COLUMN(AI1),0))</f>
        <v>#REF!</v>
      </c>
    </row>
    <row r="6" s="1" customFormat="1" ht="24.75" customHeight="1" spans="1:35">
      <c r="A6" s="5" t="str">
        <f>数据!A6</f>
        <v>指标序号</v>
      </c>
      <c r="B6" s="10" t="str">
        <f>IF(VLOOKUP($A$6,数据!$A:$R,COLUMN(B4),0)=0,"",VLOOKUP($A$6,数据!$A:$R,COLUMN(B4),0))</f>
        <v>指标1</v>
      </c>
      <c r="C6" s="10" t="str">
        <f>IF(VLOOKUP($A$6,数据!$A:$R,COLUMN(C4),0)=0,"",VLOOKUP($A$6,数据!$A:$R,COLUMN(C4),0))</f>
        <v>指标2</v>
      </c>
      <c r="D6" s="10" t="str">
        <f>IF(VLOOKUP($A$6,数据!$A:$R,COLUMN(D4),0)=0,"",VLOOKUP($A$6,数据!$A:$R,COLUMN(D4),0))</f>
        <v>指标3</v>
      </c>
      <c r="E6" s="10" t="str">
        <f>IF(VLOOKUP($A$6,数据!$A:$R,COLUMN(E4),0)=0,"",VLOOKUP($A$6,数据!$A:$R,COLUMN(E4),0))</f>
        <v>指标4</v>
      </c>
      <c r="F6" s="10" t="str">
        <f>IF(VLOOKUP($A$6,数据!$A:$R,COLUMN(F4),0)=0,"",VLOOKUP($A$6,数据!$A:$R,COLUMN(F4),0))</f>
        <v>指标5</v>
      </c>
      <c r="G6" s="10" t="str">
        <f>IF(VLOOKUP($A$6,数据!$A:$R,COLUMN(G4),0)=0,"",VLOOKUP($A$6,数据!$A:$R,COLUMN(G4),0))</f>
        <v>指标6</v>
      </c>
      <c r="H6" s="10" t="str">
        <f>IF(VLOOKUP($A$6,数据!$A:$R,COLUMN(H4),0)=0,"",VLOOKUP($A$6,数据!$A:$R,COLUMN(H4),0))</f>
        <v>指标7</v>
      </c>
      <c r="I6" s="10" t="str">
        <f>IF(VLOOKUP($A$6,数据!$A:$R,COLUMN(I4),0)=0,"",VLOOKUP($A$6,数据!$A:$R,COLUMN(I4),0))</f>
        <v>指标8</v>
      </c>
      <c r="J6" s="10" t="str">
        <f>IF(VLOOKUP($A$6,数据!$A:$R,COLUMN(J4),0)=0,"",VLOOKUP($A$6,数据!$A:$R,COLUMN(J4),0))</f>
        <v>指标9</v>
      </c>
      <c r="K6" s="10" t="str">
        <f>IF(VLOOKUP($A$6,数据!$A:$R,COLUMN(K4),0)=0,"",VLOOKUP($A$6,数据!$A:$R,COLUMN(K4),0))</f>
        <v>指标10</v>
      </c>
      <c r="L6" s="10" t="str">
        <f>IF(VLOOKUP($A$6,数据!$A:$R,COLUMN(L4),0)=0,"",VLOOKUP($A$6,数据!$A:$R,COLUMN(L4),0))</f>
        <v>指标11</v>
      </c>
      <c r="M6" s="10" t="str">
        <f>IF(VLOOKUP($A$6,数据!$A:$R,COLUMN(M4),0)=0,"",VLOOKUP($A$6,数据!$A:$R,COLUMN(M4),0))</f>
        <v>指标12</v>
      </c>
      <c r="N6" s="10" t="str">
        <f>IF(VLOOKUP($A$6,数据!$A:$R,COLUMN(N4),0)=0,"",VLOOKUP($A$6,数据!$A:$R,COLUMN(N4),0))</f>
        <v>指标13</v>
      </c>
      <c r="O6" s="10" t="str">
        <f>IF(VLOOKUP($A$6,数据!$A:$R,COLUMN(O4),0)=0,"",VLOOKUP($A$6,数据!$A:$R,COLUMN(O4),0))</f>
        <v>指标14</v>
      </c>
      <c r="P6" s="10" t="str">
        <f>IF(VLOOKUP($A$6,数据!$A:$R,COLUMN(P4),0)=0,"",VLOOKUP($A$6,数据!$A:$R,COLUMN(P4),0))</f>
        <v/>
      </c>
      <c r="Q6" s="10" t="str">
        <f>IF(VLOOKUP($A$6,数据!$A:$R,COLUMN(Q4),0)=0,"",VLOOKUP($A$6,数据!$A:$R,COLUMN(Q4),0))</f>
        <v/>
      </c>
      <c r="R6" s="10" t="str">
        <f>IF(VLOOKUP($A$6,数据!$A:$R,COLUMN(R4),0)=0,"",VLOOKUP($A$6,数据!$A:$R,COLUMN(R4),0))</f>
        <v/>
      </c>
      <c r="S6" s="10" t="e">
        <f>IF(VLOOKUP($A$6,数据!$A:$R,COLUMN(S4),0)=0,"",VLOOKUP($A$6,数据!$A:$R,COLUMN(S4),0))</f>
        <v>#REF!</v>
      </c>
      <c r="T6" s="10" t="e">
        <f>IF(VLOOKUP($A$6,数据!$A:$R,COLUMN(T4),0)=0,"",VLOOKUP($A$6,数据!$A:$R,COLUMN(T4),0))</f>
        <v>#REF!</v>
      </c>
      <c r="U6" s="10" t="e">
        <f>IF(VLOOKUP($A$6,数据!$A:$R,COLUMN(U4),0)=0,"",VLOOKUP($A$6,数据!$A:$R,COLUMN(U4),0))</f>
        <v>#REF!</v>
      </c>
      <c r="V6" s="10" t="e">
        <f>IF(VLOOKUP($A$6,数据!$A:$R,COLUMN(V4),0)=0,"",VLOOKUP($A$6,数据!$A:$R,COLUMN(V4),0))</f>
        <v>#REF!</v>
      </c>
      <c r="W6" s="10" t="e">
        <f>IF(VLOOKUP($A$6,数据!$A:$R,COLUMN(W4),0)=0,"",VLOOKUP($A$6,数据!$A:$R,COLUMN(W4),0))</f>
        <v>#REF!</v>
      </c>
      <c r="X6" s="10" t="e">
        <f>IF(VLOOKUP($A$6,数据!$A:$R,COLUMN(X4),0)=0,"",VLOOKUP($A$6,数据!$A:$R,COLUMN(X4),0))</f>
        <v>#REF!</v>
      </c>
      <c r="Y6" s="10" t="e">
        <f>IF(VLOOKUP($A$6,数据!$A:$R,COLUMN(Y4),0)=0,"",VLOOKUP($A$6,数据!$A:$R,COLUMN(Y4),0))</f>
        <v>#REF!</v>
      </c>
      <c r="Z6" s="10" t="e">
        <f>IF(VLOOKUP($A$6,数据!$A:$R,COLUMN(Z4),0)=0,"",VLOOKUP($A$6,数据!$A:$R,COLUMN(Z4),0))</f>
        <v>#REF!</v>
      </c>
      <c r="AA6" s="10" t="e">
        <f>IF(VLOOKUP($A$6,数据!$A:$R,COLUMN(AA4),0)=0,"",VLOOKUP($A$6,数据!$A:$R,COLUMN(AA4),0))</f>
        <v>#REF!</v>
      </c>
      <c r="AB6" s="10" t="e">
        <f>IF(VLOOKUP($A$6,数据!$A:$R,COLUMN(AB4),0)=0,"",VLOOKUP($A$6,数据!$A:$R,COLUMN(AB4),0))</f>
        <v>#REF!</v>
      </c>
      <c r="AC6" s="10" t="e">
        <f>IF(VLOOKUP($A$6,数据!$A:$R,COLUMN(AC4),0)=0,"",VLOOKUP($A$6,数据!$A:$R,COLUMN(AC4),0))</f>
        <v>#REF!</v>
      </c>
      <c r="AD6" s="10" t="e">
        <f>IF(VLOOKUP($A$6,数据!$A:$R,COLUMN(AD4),0)=0,"",VLOOKUP($A$6,数据!$A:$R,COLUMN(AD4),0))</f>
        <v>#REF!</v>
      </c>
      <c r="AE6" s="10" t="e">
        <f>IF(VLOOKUP($A$6,数据!$A:$R,COLUMN(AE4),0)=0,"",VLOOKUP($A$6,数据!$A:$R,COLUMN(AE4),0))</f>
        <v>#REF!</v>
      </c>
      <c r="AF6" s="10" t="e">
        <f>IF(VLOOKUP($A$6,数据!$A:$R,COLUMN(AF4),0)=0,"",VLOOKUP($A$6,数据!$A:$R,COLUMN(AF4),0))</f>
        <v>#REF!</v>
      </c>
      <c r="AG6" s="10" t="e">
        <f>IF(VLOOKUP($A$6,数据!$A:$R,COLUMN(AG4),0)=0,"",VLOOKUP($A$6,数据!$A:$R,COLUMN(AG4),0))</f>
        <v>#REF!</v>
      </c>
      <c r="AH6" s="10" t="e">
        <f>IF(VLOOKUP($A$6,数据!$A:$R,COLUMN(AH4),0)=0,"",VLOOKUP($A$6,数据!$A:$R,COLUMN(AH4),0))</f>
        <v>#REF!</v>
      </c>
      <c r="AI6" s="10" t="e">
        <f>IF(VLOOKUP($A$6,数据!$A:$R,COLUMN(AI4),0)=0,"",VLOOKUP($A$6,数据!$A:$R,COLUMN(AI4),0))</f>
        <v>#REF!</v>
      </c>
    </row>
    <row r="7" s="1" customFormat="1" ht="18" customHeight="1" spans="1:35">
      <c r="A7" s="5" t="str">
        <f>数据!A7</f>
        <v>权重分值</v>
      </c>
      <c r="B7" s="11">
        <f>IF(VLOOKUP($A$7,数据!$A:$R,COLUMN(B2),0)=0,"",VLOOKUP($A$7,数据!$A:$R,COLUMN(B2),0))</f>
        <v>0.1</v>
      </c>
      <c r="C7" s="11">
        <f>IF(VLOOKUP($A$7,数据!$A:$R,COLUMN(C2),0)=0,"",VLOOKUP($A$7,数据!$A:$R,COLUMN(C2),0))</f>
        <v>0.05</v>
      </c>
      <c r="D7" s="11">
        <f>IF(VLOOKUP($A$7,数据!$A:$R,COLUMN(D2),0)=0,"",VLOOKUP($A$7,数据!$A:$R,COLUMN(D2),0))</f>
        <v>0.2</v>
      </c>
      <c r="E7" s="11">
        <f>IF(VLOOKUP($A$7,数据!$A:$R,COLUMN(E2),0)=0,"",VLOOKUP($A$7,数据!$A:$R,COLUMN(E2),0))</f>
        <v>0.05</v>
      </c>
      <c r="F7" s="11">
        <f>IF(VLOOKUP($A$7,数据!$A:$R,COLUMN(F2),0)=0,"",VLOOKUP($A$7,数据!$A:$R,COLUMN(F2),0))</f>
        <v>0.1</v>
      </c>
      <c r="G7" s="11">
        <f>IF(VLOOKUP($A$7,数据!$A:$R,COLUMN(G2),0)=0,"",VLOOKUP($A$7,数据!$A:$R,COLUMN(G2),0))</f>
        <v>0.1</v>
      </c>
      <c r="H7" s="11">
        <f>IF(VLOOKUP($A$7,数据!$A:$R,COLUMN(H2),0)=0,"",VLOOKUP($A$7,数据!$A:$R,COLUMN(H2),0))</f>
        <v>0.05</v>
      </c>
      <c r="I7" s="11">
        <f>IF(VLOOKUP($A$7,数据!$A:$R,COLUMN(I2),0)=0,"",VLOOKUP($A$7,数据!$A:$R,COLUMN(I2),0))</f>
        <v>0.05</v>
      </c>
      <c r="J7" s="11">
        <f>IF(VLOOKUP($A$7,数据!$A:$R,COLUMN(J2),0)=0,"",VLOOKUP($A$7,数据!$A:$R,COLUMN(J2),0))</f>
        <v>0.05</v>
      </c>
      <c r="K7" s="11">
        <f>IF(VLOOKUP($A$7,数据!$A:$R,COLUMN(K2),0)=0,"",VLOOKUP($A$7,数据!$A:$R,COLUMN(K2),0))</f>
        <v>0.05</v>
      </c>
      <c r="L7" s="11">
        <f>IF(VLOOKUP($A$7,数据!$A:$R,COLUMN(L2),0)=0,"",VLOOKUP($A$7,数据!$A:$R,COLUMN(L2),0))</f>
        <v>0.05</v>
      </c>
      <c r="M7" s="11">
        <f>IF(VLOOKUP($A$7,数据!$A:$R,COLUMN(M2),0)=0,"",VLOOKUP($A$7,数据!$A:$R,COLUMN(M2),0))</f>
        <v>0.05</v>
      </c>
      <c r="N7" s="11">
        <f>IF(VLOOKUP($A$7,数据!$A:$R,COLUMN(N2),0)=0,"",VLOOKUP($A$7,数据!$A:$R,COLUMN(N2),0))</f>
        <v>0.05</v>
      </c>
      <c r="O7" s="11">
        <f>IF(VLOOKUP($A$7,数据!$A:$R,COLUMN(O2),0)=0,"",VLOOKUP($A$7,数据!$A:$R,COLUMN(O2),0))</f>
        <v>0.05</v>
      </c>
      <c r="P7" s="11" t="str">
        <f>IF(VLOOKUP($A$7,数据!$A:$R,COLUMN(P2),0)=0,"",VLOOKUP($A$7,数据!$A:$R,COLUMN(P2),0))</f>
        <v/>
      </c>
      <c r="Q7" s="11" t="str">
        <f>IF(VLOOKUP($A$7,数据!$A:$R,COLUMN(Q2),0)=0,"",VLOOKUP($A$7,数据!$A:$R,COLUMN(Q2),0))</f>
        <v/>
      </c>
      <c r="R7" s="11" t="str">
        <f>IF(VLOOKUP($A$7,数据!$A:$R,COLUMN(R2),0)=0,"",VLOOKUP($A$7,数据!$A:$R,COLUMN(R2),0))</f>
        <v/>
      </c>
      <c r="S7" s="11" t="e">
        <f>IF(VLOOKUP($A$7,数据!$A:$R,COLUMN(S2),0)=0,"",VLOOKUP($A$7,数据!$A:$R,COLUMN(S2),0))</f>
        <v>#REF!</v>
      </c>
      <c r="T7" s="11" t="e">
        <f>IF(VLOOKUP($A$7,数据!$A:$R,COLUMN(T2),0)=0,"",VLOOKUP($A$7,数据!$A:$R,COLUMN(T2),0))</f>
        <v>#REF!</v>
      </c>
      <c r="U7" s="11" t="e">
        <f>IF(VLOOKUP($A$7,数据!$A:$R,COLUMN(U2),0)=0,"",VLOOKUP($A$7,数据!$A:$R,COLUMN(U2),0))</f>
        <v>#REF!</v>
      </c>
      <c r="V7" s="11" t="e">
        <f>IF(VLOOKUP($A$7,数据!$A:$R,COLUMN(V2),0)=0,"",VLOOKUP($A$7,数据!$A:$R,COLUMN(V2),0))</f>
        <v>#REF!</v>
      </c>
      <c r="W7" s="11" t="e">
        <f>IF(VLOOKUP($A$7,数据!$A:$R,COLUMN(W2),0)=0,"",VLOOKUP($A$7,数据!$A:$R,COLUMN(W2),0))</f>
        <v>#REF!</v>
      </c>
      <c r="X7" s="11" t="e">
        <f>IF(VLOOKUP($A$7,数据!$A:$R,COLUMN(X2),0)=0,"",VLOOKUP($A$7,数据!$A:$R,COLUMN(X2),0))</f>
        <v>#REF!</v>
      </c>
      <c r="Y7" s="11" t="e">
        <f>IF(VLOOKUP($A$7,数据!$A:$R,COLUMN(Y2),0)=0,"",VLOOKUP($A$7,数据!$A:$R,COLUMN(Y2),0))</f>
        <v>#REF!</v>
      </c>
      <c r="Z7" s="11" t="e">
        <f>IF(VLOOKUP($A$7,数据!$A:$R,COLUMN(Z2),0)=0,"",VLOOKUP($A$7,数据!$A:$R,COLUMN(Z2),0))</f>
        <v>#REF!</v>
      </c>
      <c r="AA7" s="11" t="e">
        <f>IF(VLOOKUP($A$7,数据!$A:$R,COLUMN(AA2),0)=0,"",VLOOKUP($A$7,数据!$A:$R,COLUMN(AA2),0))</f>
        <v>#REF!</v>
      </c>
      <c r="AB7" s="11" t="e">
        <f>IF(VLOOKUP($A$7,数据!$A:$R,COLUMN(AB2),0)=0,"",VLOOKUP($A$7,数据!$A:$R,COLUMN(AB2),0))</f>
        <v>#REF!</v>
      </c>
      <c r="AC7" s="11" t="e">
        <f>IF(VLOOKUP($A$7,数据!$A:$R,COLUMN(AC2),0)=0,"",VLOOKUP($A$7,数据!$A:$R,COLUMN(AC2),0))</f>
        <v>#REF!</v>
      </c>
      <c r="AD7" s="11" t="e">
        <f>IF(VLOOKUP($A$7,数据!$A:$R,COLUMN(AD2),0)=0,"",VLOOKUP($A$7,数据!$A:$R,COLUMN(AD2),0))</f>
        <v>#REF!</v>
      </c>
      <c r="AE7" s="11" t="e">
        <f>IF(VLOOKUP($A$7,数据!$A:$R,COLUMN(AE2),0)=0,"",VLOOKUP($A$7,数据!$A:$R,COLUMN(AE2),0))</f>
        <v>#REF!</v>
      </c>
      <c r="AF7" s="11" t="e">
        <f>IF(VLOOKUP($A$7,数据!$A:$R,COLUMN(AF2),0)=0,"",VLOOKUP($A$7,数据!$A:$R,COLUMN(AF2),0))</f>
        <v>#REF!</v>
      </c>
      <c r="AG7" s="11" t="e">
        <f>IF(VLOOKUP($A$7,数据!$A:$R,COLUMN(AG2),0)=0,"",VLOOKUP($A$7,数据!$A:$R,COLUMN(AG2),0))</f>
        <v>#REF!</v>
      </c>
      <c r="AH7" s="11" t="e">
        <f>IF(VLOOKUP($A$7,数据!$A:$R,COLUMN(AH2),0)=0,"",VLOOKUP($A$7,数据!$A:$R,COLUMN(AH2),0))</f>
        <v>#REF!</v>
      </c>
      <c r="AI7" s="11" t="e">
        <f>IF(VLOOKUP($A$7,数据!$A:$R,COLUMN(AI2),0)=0,"",VLOOKUP($A$7,数据!$A:$R,COLUMN(AI2),0))</f>
        <v>#REF!</v>
      </c>
    </row>
    <row r="8" ht="56.25" customHeight="1" spans="1:35">
      <c r="A8" s="5" t="str">
        <f>数据!A8</f>
        <v>指标明细</v>
      </c>
      <c r="B8" s="12" t="str">
        <f>IF(VLOOKUP($A$8,数据!$A:$R,COLUMN(B3),0)=0,"",VLOOKUP($A$8,数据!$A:$R,COLUMN(B3),0))</f>
        <v>工作计划拟定与执行</v>
      </c>
      <c r="C8" s="12" t="str">
        <f>IF(VLOOKUP($A$8,数据!$A:$R,COLUMN(C3),0)=0,"",VLOOKUP($A$8,数据!$A:$R,COLUMN(C3),0))</f>
        <v>自身努力程度</v>
      </c>
      <c r="D8" s="12" t="str">
        <f>IF(VLOOKUP($A$8,数据!$A:$R,COLUMN(D3),0)=0,"",VLOOKUP($A$8,数据!$A:$R,COLUMN(D3),0))</f>
        <v>销售额目标达成率</v>
      </c>
      <c r="E8" s="12" t="str">
        <f>IF(VLOOKUP($A$8,数据!$A:$R,COLUMN(E3),0)=0,"",VLOOKUP($A$8,数据!$A:$R,COLUMN(E3),0))</f>
        <v>重点客户开发完成率</v>
      </c>
      <c r="F8" s="12" t="str">
        <f>IF(VLOOKUP($A$8,数据!$A:$R,COLUMN(F3),0)=0,"",VLOOKUP($A$8,数据!$A:$R,COLUMN(F3),0))</f>
        <v>有效新客户增加率</v>
      </c>
      <c r="G8" s="12" t="str">
        <f>IF(VLOOKUP($A$8,数据!$A:$R,COLUMN(G3),0)=0,"",VLOOKUP($A$8,数据!$A:$R,COLUMN(G3),0))</f>
        <v>销售货款回收及时率</v>
      </c>
      <c r="H8" s="12" t="str">
        <f>IF(VLOOKUP($A$8,数据!$A:$R,COLUMN(H3),0)=0,"",VLOOKUP($A$8,数据!$A:$R,COLUMN(H3),0))</f>
        <v>销售呆账发生率</v>
      </c>
      <c r="I8" s="12" t="str">
        <f>IF(VLOOKUP($A$8,数据!$A:$R,COLUMN(I3),0)=0,"",VLOOKUP($A$8,数据!$A:$R,COLUMN(I3),0))</f>
        <v>销售成本费用控制</v>
      </c>
      <c r="J8" s="12" t="str">
        <f>IF(VLOOKUP($A$8,数据!$A:$R,COLUMN(J3),0)=0,"",VLOOKUP($A$8,数据!$A:$R,COLUMN(J3),0))</f>
        <v>重点客户流失量</v>
      </c>
      <c r="K8" s="12" t="str">
        <f>IF(VLOOKUP($A$8,数据!$A:$R,COLUMN(K3),0)=0,"",VLOOKUP($A$8,数据!$A:$R,COLUMN(K3),0))</f>
        <v>客户服务满意度</v>
      </c>
      <c r="L8" s="12" t="str">
        <f>IF(VLOOKUP($A$8,数据!$A:$R,COLUMN(L3),0)=0,"",VLOOKUP($A$8,数据!$A:$R,COLUMN(L3),0))</f>
        <v>销售数据信息管理</v>
      </c>
      <c r="M8" s="12" t="str">
        <f>IF(VLOOKUP($A$8,数据!$A:$R,COLUMN(M3),0)=0,"",VLOOKUP($A$8,数据!$A:$R,COLUMN(M3),0))</f>
        <v>其它日常工作</v>
      </c>
      <c r="N8" s="12" t="str">
        <f>IF(VLOOKUP($A$8,数据!$A:$R,COLUMN(N3),0)=0,"",VLOOKUP($A$8,数据!$A:$R,COLUMN(N3),0))</f>
        <v>知识与技能</v>
      </c>
      <c r="O8" s="12" t="str">
        <f>IF(VLOOKUP($A$8,数据!$A:$R,COLUMN(O3),0)=0,"",VLOOKUP($A$8,数据!$A:$R,COLUMN(O3),0))</f>
        <v>愿望与态度</v>
      </c>
      <c r="P8" s="12" t="str">
        <f>IF(VLOOKUP($A$8,数据!$A:$R,COLUMN(P3),0)=0,"",VLOOKUP($A$8,数据!$A:$R,COLUMN(P3),0))</f>
        <v/>
      </c>
      <c r="Q8" s="12" t="str">
        <f>IF(VLOOKUP($A$8,数据!$A:$R,COLUMN(Q3),0)=0,"",VLOOKUP($A$8,数据!$A:$R,COLUMN(Q3),0))</f>
        <v/>
      </c>
      <c r="R8" s="12" t="str">
        <f>IF(VLOOKUP($A$8,数据!$A:$R,COLUMN(R3),0)=0,"",VLOOKUP($A$8,数据!$A:$R,COLUMN(R3),0))</f>
        <v/>
      </c>
      <c r="S8" s="12" t="str">
        <f>IF(ISERROR(VLOOKUP($A$8,数据!$A:$R,COLUMN(S4),0)),"",VLOOKUP($A$8,数据!$A:$R,COLUMN(S4),0))</f>
        <v/>
      </c>
      <c r="T8" s="12" t="str">
        <f>IF(ISERROR(VLOOKUP($A$8,数据!$A:$R,COLUMN(T4),0)),"",VLOOKUP($A$8,数据!$A:$R,COLUMN(T4),0))</f>
        <v/>
      </c>
      <c r="U8" s="12" t="str">
        <f>IF(ISERROR(VLOOKUP($A$8,数据!$A:$R,COLUMN(U4),0)),"",VLOOKUP($A$8,数据!$A:$R,COLUMN(U4),0))</f>
        <v/>
      </c>
      <c r="V8" s="12" t="str">
        <f>IF(ISERROR(VLOOKUP($A$8,数据!$A:$R,COLUMN(V4),0)),"",VLOOKUP($A$8,数据!$A:$R,COLUMN(V4),0))</f>
        <v/>
      </c>
      <c r="W8" s="12" t="str">
        <f>IF(ISERROR(VLOOKUP($A$8,数据!$A:$R,COLUMN(W4),0)),"",VLOOKUP($A$8,数据!$A:$R,COLUMN(W4),0))</f>
        <v/>
      </c>
      <c r="X8" s="12" t="str">
        <f>IF(ISERROR(VLOOKUP($A$8,数据!$A:$R,COLUMN(X4),0)),"",VLOOKUP($A$8,数据!$A:$R,COLUMN(X4),0))</f>
        <v/>
      </c>
      <c r="Y8" s="12" t="str">
        <f>IF(ISERROR(VLOOKUP($A$8,数据!$A:$R,COLUMN(Y4),0)),"",VLOOKUP($A$8,数据!$A:$R,COLUMN(Y4),0))</f>
        <v/>
      </c>
      <c r="Z8" s="12" t="str">
        <f>IF(ISERROR(VLOOKUP($A$8,数据!$A:$R,COLUMN(Z4),0)),"",VLOOKUP($A$8,数据!$A:$R,COLUMN(Z4),0))</f>
        <v/>
      </c>
      <c r="AA8" s="12" t="str">
        <f>IF(ISERROR(VLOOKUP($A$8,数据!$A:$R,COLUMN(AA4),0)),"",VLOOKUP($A$8,数据!$A:$R,COLUMN(AA4),0))</f>
        <v/>
      </c>
      <c r="AB8" s="12" t="str">
        <f>IF(ISERROR(VLOOKUP($A$8,数据!$A:$R,COLUMN(AB4),0)),"",VLOOKUP($A$8,数据!$A:$R,COLUMN(AB4),0))</f>
        <v/>
      </c>
      <c r="AC8" s="12" t="str">
        <f>IF(ISERROR(VLOOKUP($A$8,数据!$A:$R,COLUMN(AC4),0)),"",VLOOKUP($A$8,数据!$A:$R,COLUMN(AC4),0))</f>
        <v/>
      </c>
      <c r="AD8" s="12" t="str">
        <f>IF(ISERROR(VLOOKUP($A$8,数据!$A:$R,COLUMN(AD4),0)),"",VLOOKUP($A$8,数据!$A:$R,COLUMN(AD4),0))</f>
        <v/>
      </c>
      <c r="AE8" s="12" t="str">
        <f>IF(ISERROR(VLOOKUP($A$8,数据!$A:$R,COLUMN(AE4),0)),"",VLOOKUP($A$8,数据!$A:$R,COLUMN(AE4),0))</f>
        <v/>
      </c>
      <c r="AF8" s="12" t="str">
        <f>IF(ISERROR(VLOOKUP($A$8,数据!$A:$R,COLUMN(AF4),0)),"",VLOOKUP($A$8,数据!$A:$R,COLUMN(AF4),0))</f>
        <v/>
      </c>
      <c r="AG8" s="12" t="str">
        <f>IF(ISERROR(VLOOKUP($A$8,数据!$A:$R,COLUMN(AG4),0)),"",VLOOKUP($A$8,数据!$A:$R,COLUMN(AG4),0))</f>
        <v/>
      </c>
      <c r="AH8" s="12" t="str">
        <f>IF(ISERROR(VLOOKUP($A$8,数据!$A:$R,COLUMN(AH4),0)),"",VLOOKUP($A$8,数据!$A:$R,COLUMN(AH4),0))</f>
        <v/>
      </c>
      <c r="AI8" s="12" t="str">
        <f>IF(ISERROR(VLOOKUP($A$8,数据!$A:$R,COLUMN(AI4),0)),"",VLOOKUP($A$8,数据!$A:$R,COLUMN(AI4),0))</f>
        <v/>
      </c>
    </row>
    <row r="9" ht="22.5" customHeight="1" spans="1:35">
      <c r="A9" s="13" t="str">
        <f>数据!A9</f>
        <v>员工姓名</v>
      </c>
      <c r="B9" s="14" t="str">
        <f>IF(VLOOKUP($A$9,数据!$A:$R,COLUMN(B3),0)=0,"",VLOOKUP($A$9,数据!$A:$R,COLUMN(B3),0))</f>
        <v>评分值</v>
      </c>
      <c r="C9" s="14" t="str">
        <f>IF(VLOOKUP($A$9,数据!$A:$R,COLUMN(C3),0)=0,"",VLOOKUP($A$9,数据!$A:$R,COLUMN(C3),0))</f>
        <v>评分值</v>
      </c>
      <c r="D9" s="14" t="str">
        <f>IF(VLOOKUP($A$9,数据!$A:$R,COLUMN(D3),0)=0,"",VLOOKUP($A$9,数据!$A:$R,COLUMN(D3),0))</f>
        <v>评分值</v>
      </c>
      <c r="E9" s="14" t="str">
        <f>IF(VLOOKUP($A$9,数据!$A:$R,COLUMN(E3),0)=0,"",VLOOKUP($A$9,数据!$A:$R,COLUMN(E3),0))</f>
        <v>评分值</v>
      </c>
      <c r="F9" s="14" t="str">
        <f>IF(VLOOKUP($A$9,数据!$A:$R,COLUMN(F3),0)=0,"",VLOOKUP($A$9,数据!$A:$R,COLUMN(F3),0))</f>
        <v>评分值</v>
      </c>
      <c r="G9" s="14" t="str">
        <f>IF(VLOOKUP($A$9,数据!$A:$R,COLUMN(G3),0)=0,"",VLOOKUP($A$9,数据!$A:$R,COLUMN(G3),0))</f>
        <v>评分值</v>
      </c>
      <c r="H9" s="14" t="str">
        <f>IF(VLOOKUP($A$9,数据!$A:$R,COLUMN(H3),0)=0,"",VLOOKUP($A$9,数据!$A:$R,COLUMN(H3),0))</f>
        <v>评分值</v>
      </c>
      <c r="I9" s="14" t="str">
        <f>IF(VLOOKUP($A$9,数据!$A:$R,COLUMN(I3),0)=0,"",VLOOKUP($A$9,数据!$A:$R,COLUMN(I3),0))</f>
        <v>评分值</v>
      </c>
      <c r="J9" s="14" t="str">
        <f>IF(VLOOKUP($A$9,数据!$A:$R,COLUMN(J3),0)=0,"",VLOOKUP($A$9,数据!$A:$R,COLUMN(J3),0))</f>
        <v>评分值</v>
      </c>
      <c r="K9" s="14" t="str">
        <f>IF(VLOOKUP($A$9,数据!$A:$R,COLUMN(K3),0)=0,"",VLOOKUP($A$9,数据!$A:$R,COLUMN(K3),0))</f>
        <v>评分值</v>
      </c>
      <c r="L9" s="14" t="str">
        <f>IF(VLOOKUP($A$9,数据!$A:$R,COLUMN(L3),0)=0,"",VLOOKUP($A$9,数据!$A:$R,COLUMN(L3),0))</f>
        <v>评分值</v>
      </c>
      <c r="M9" s="14" t="str">
        <f>IF(VLOOKUP($A$9,数据!$A:$R,COLUMN(M3),0)=0,"",VLOOKUP($A$9,数据!$A:$R,COLUMN(M3),0))</f>
        <v>评分值</v>
      </c>
      <c r="N9" s="14" t="str">
        <f>IF(VLOOKUP($A$9,数据!$A:$R,COLUMN(N3),0)=0,"",VLOOKUP($A$9,数据!$A:$R,COLUMN(N3),0))</f>
        <v>评分值</v>
      </c>
      <c r="O9" s="14" t="str">
        <f>IF(VLOOKUP($A$9,数据!$A:$R,COLUMN(O3),0)=0,"",VLOOKUP($A$9,数据!$A:$R,COLUMN(O3),0))</f>
        <v>评分值</v>
      </c>
      <c r="P9" s="14" t="str">
        <f>IF(VLOOKUP($A$9,数据!$A:$R,COLUMN(P3),0)=0,"",VLOOKUP($A$9,数据!$A:$R,COLUMN(P3),0))</f>
        <v>评分值合计</v>
      </c>
      <c r="Q9" s="14" t="str">
        <f>IF(VLOOKUP($A$9,数据!$A:$R,COLUMN(Q3),0)=0,"",VLOOKUP($A$9,数据!$A:$R,COLUMN(Q3),0))</f>
        <v>比较排名</v>
      </c>
      <c r="R9" s="14" t="str">
        <f>IF(VLOOKUP($A$9,数据!$A:$R,COLUMN(R3),0)=0,"",VLOOKUP($A$9,数据!$A:$R,COLUMN(R3),0))</f>
        <v>等级</v>
      </c>
      <c r="S9" s="14" t="e">
        <f>IF(VLOOKUP($A$9,数据!$A:$R,COLUMN(S3),0)=0,"",VLOOKUP($A$9,数据!$A:$R,COLUMN(S3),0))</f>
        <v>#REF!</v>
      </c>
      <c r="T9" s="14" t="e">
        <f>IF(VLOOKUP($A$9,数据!$A:$R,COLUMN(T3),0)=0,"",VLOOKUP($A$9,数据!$A:$R,COLUMN(T3),0))</f>
        <v>#REF!</v>
      </c>
      <c r="U9" s="14" t="e">
        <f>IF(VLOOKUP($A$9,数据!$A:$R,COLUMN(U3),0)=0,"",VLOOKUP($A$9,数据!$A:$R,COLUMN(U3),0))</f>
        <v>#REF!</v>
      </c>
      <c r="V9" s="14" t="e">
        <f>IF(VLOOKUP($A$9,数据!$A:$R,COLUMN(V3),0)=0,"",VLOOKUP($A$9,数据!$A:$R,COLUMN(V3),0))</f>
        <v>#REF!</v>
      </c>
      <c r="W9" s="14" t="e">
        <f>IF(VLOOKUP($A$9,数据!$A:$R,COLUMN(W3),0)=0,"",VLOOKUP($A$9,数据!$A:$R,COLUMN(W3),0))</f>
        <v>#REF!</v>
      </c>
      <c r="X9" s="14" t="e">
        <f>IF(VLOOKUP($A$9,数据!$A:$R,COLUMN(X3),0)=0,"",VLOOKUP($A$9,数据!$A:$R,COLUMN(X3),0))</f>
        <v>#REF!</v>
      </c>
      <c r="Y9" s="14" t="e">
        <f>IF(VLOOKUP($A$9,数据!$A:$R,COLUMN(Y3),0)=0,"",VLOOKUP($A$9,数据!$A:$R,COLUMN(Y3),0))</f>
        <v>#REF!</v>
      </c>
      <c r="Z9" s="14" t="e">
        <f>IF(VLOOKUP($A$9,数据!$A:$R,COLUMN(Z3),0)=0,"",VLOOKUP($A$9,数据!$A:$R,COLUMN(Z3),0))</f>
        <v>#REF!</v>
      </c>
      <c r="AA9" s="14" t="e">
        <f>IF(VLOOKUP($A$9,数据!$A:$R,COLUMN(AA3),0)=0,"",VLOOKUP($A$9,数据!$A:$R,COLUMN(AA3),0))</f>
        <v>#REF!</v>
      </c>
      <c r="AB9" s="14" t="e">
        <f>IF(VLOOKUP($A$9,数据!$A:$R,COLUMN(AB3),0)=0,"",VLOOKUP($A$9,数据!$A:$R,COLUMN(AB3),0))</f>
        <v>#REF!</v>
      </c>
      <c r="AC9" s="14" t="e">
        <f>IF(VLOOKUP($A$9,数据!$A:$R,COLUMN(AC3),0)=0,"",VLOOKUP($A$9,数据!$A:$R,COLUMN(AC3),0))</f>
        <v>#REF!</v>
      </c>
      <c r="AD9" s="14" t="e">
        <f>IF(VLOOKUP($A$9,数据!$A:$R,COLUMN(AD3),0)=0,"",VLOOKUP($A$9,数据!$A:$R,COLUMN(AD3),0))</f>
        <v>#REF!</v>
      </c>
      <c r="AE9" s="14" t="e">
        <f>IF(VLOOKUP($A$9,数据!$A:$R,COLUMN(AE3),0)=0,"",VLOOKUP($A$9,数据!$A:$R,COLUMN(AE3),0))</f>
        <v>#REF!</v>
      </c>
      <c r="AF9" s="14" t="e">
        <f>IF(VLOOKUP($A$9,数据!$A:$R,COLUMN(AF3),0)=0,"",VLOOKUP($A$9,数据!$A:$R,COLUMN(AF3),0))</f>
        <v>#REF!</v>
      </c>
      <c r="AG9" s="14" t="e">
        <f>IF(VLOOKUP($A$9,数据!$A:$R,COLUMN(AG3),0)=0,"",VLOOKUP($A$9,数据!$A:$R,COLUMN(AG3),0))</f>
        <v>#REF!</v>
      </c>
      <c r="AH9" s="14" t="e">
        <f>IF(VLOOKUP($A$9,数据!$A:$R,COLUMN(AH3),0)=0,"",VLOOKUP($A$9,数据!$A:$R,COLUMN(AH3),0))</f>
        <v>#REF!</v>
      </c>
      <c r="AI9" s="14" t="e">
        <f>IF(VLOOKUP($A$9,数据!$A:$R,COLUMN(AI3),0)=0,"",VLOOKUP($A$9,数据!$A:$R,COLUMN(AI3),0))</f>
        <v>#REF!</v>
      </c>
    </row>
    <row r="10" ht="42" customHeight="1" spans="1:35">
      <c r="A10" s="15" t="s">
        <v>86</v>
      </c>
      <c r="B10" s="16">
        <f>IF(VLOOKUP($A$10,数据!$A:$R,COLUMN(B4),0)=0,"",VLOOKUP($A$10,数据!$A:$R,COLUMN(B4),0))</f>
        <v>9</v>
      </c>
      <c r="C10" s="16">
        <f>IF(VLOOKUP($A$10,数据!$A:$R,COLUMN(C4),0)=0,"",VLOOKUP($A$10,数据!$A:$R,COLUMN(C4),0))</f>
        <v>4</v>
      </c>
      <c r="D10" s="16">
        <f>IF(VLOOKUP($A$10,数据!$A:$R,COLUMN(D4),0)=0,"",VLOOKUP($A$10,数据!$A:$R,COLUMN(D4),0))</f>
        <v>16</v>
      </c>
      <c r="E10" s="16">
        <f>IF(VLOOKUP($A$10,数据!$A:$R,COLUMN(E4),0)=0,"",VLOOKUP($A$10,数据!$A:$R,COLUMN(E4),0))</f>
        <v>4.5</v>
      </c>
      <c r="F10" s="16">
        <f>IF(VLOOKUP($A$10,数据!$A:$R,COLUMN(F4),0)=0,"",VLOOKUP($A$10,数据!$A:$R,COLUMN(F4),0))</f>
        <v>7.2</v>
      </c>
      <c r="G10" s="16">
        <f>IF(VLOOKUP($A$10,数据!$A:$R,COLUMN(G4),0)=0,"",VLOOKUP($A$10,数据!$A:$R,COLUMN(G4),0))</f>
        <v>8</v>
      </c>
      <c r="H10" s="16">
        <f>IF(VLOOKUP($A$10,数据!$A:$R,COLUMN(H4),0)=0,"",VLOOKUP($A$10,数据!$A:$R,COLUMN(H4),0))</f>
        <v>5</v>
      </c>
      <c r="I10" s="16">
        <f>IF(VLOOKUP($A$10,数据!$A:$R,COLUMN(I4),0)=0,"",VLOOKUP($A$10,数据!$A:$R,COLUMN(I4),0))</f>
        <v>4</v>
      </c>
      <c r="J10" s="16">
        <f>IF(VLOOKUP($A$10,数据!$A:$R,COLUMN(J4),0)=0,"",VLOOKUP($A$10,数据!$A:$R,COLUMN(J4),0))</f>
        <v>4.2</v>
      </c>
      <c r="K10" s="16">
        <f>IF(VLOOKUP($A$10,数据!$A:$R,COLUMN(K4),0)=0,"",VLOOKUP($A$10,数据!$A:$R,COLUMN(K4),0))</f>
        <v>4.2</v>
      </c>
      <c r="L10" s="16">
        <f>IF(VLOOKUP($A$10,数据!$A:$R,COLUMN(L4),0)=0,"",VLOOKUP($A$10,数据!$A:$R,COLUMN(L4),0))</f>
        <v>4</v>
      </c>
      <c r="M10" s="16">
        <f>IF(VLOOKUP($A$10,数据!$A:$R,COLUMN(M4),0)=0,"",VLOOKUP($A$10,数据!$A:$R,COLUMN(M4),0))</f>
        <v>4</v>
      </c>
      <c r="N10" s="16">
        <f>IF(VLOOKUP($A$10,数据!$A:$R,COLUMN(N4),0)=0,"",VLOOKUP($A$10,数据!$A:$R,COLUMN(N4),0))</f>
        <v>3.2</v>
      </c>
      <c r="O10" s="16">
        <f>IF(VLOOKUP($A$10,数据!$A:$R,COLUMN(O4),0)=0,"",VLOOKUP($A$10,数据!$A:$R,COLUMN(O4),0))</f>
        <v>5</v>
      </c>
      <c r="P10" s="16">
        <f>IF(VLOOKUP($A$10,数据!$A:$R,COLUMN(P4),0)=0,"",VLOOKUP($A$10,数据!$A:$R,COLUMN(P4),0))</f>
        <v>82.3</v>
      </c>
      <c r="Q10" s="35">
        <f>IF(VLOOKUP($A$10,数据!$A:$R,COLUMN(Q4),0)=0,"",VLOOKUP($A$10,数据!$A:$R,COLUMN(Q4),0))</f>
        <v>6</v>
      </c>
      <c r="R10" s="16" t="str">
        <f>IF(VLOOKUP($A$10,数据!$A:$R,COLUMN(R4),0)=0,"",VLOOKUP($A$10,数据!$A:$R,COLUMN(R4),0))</f>
        <v>B</v>
      </c>
      <c r="S10" s="36" t="e">
        <f>IF(VLOOKUP($A$10,数据!$A:$R,COLUMN(S4),0)=0,"",VLOOKUP($A$10,数据!$A:$R,COLUMN(S4),0))</f>
        <v>#REF!</v>
      </c>
      <c r="T10" s="36" t="e">
        <f>IF(VLOOKUP($A$10,数据!$A:$R,COLUMN(T4),0)=0,"",VLOOKUP($A$10,数据!$A:$R,COLUMN(T4),0))</f>
        <v>#REF!</v>
      </c>
      <c r="U10" s="36" t="e">
        <f>IF(VLOOKUP($A$10,数据!$A:$R,COLUMN(U4),0)=0,"",VLOOKUP($A$10,数据!$A:$R,COLUMN(U4),0))</f>
        <v>#REF!</v>
      </c>
      <c r="V10" s="36" t="e">
        <f>IF(VLOOKUP($A$10,数据!$A:$R,COLUMN(V4),0)=0,"",VLOOKUP($A$10,数据!$A:$R,COLUMN(V4),0))</f>
        <v>#REF!</v>
      </c>
      <c r="W10" s="36" t="e">
        <f>IF(VLOOKUP($A$10,数据!$A:$R,COLUMN(W4),0)=0,"",VLOOKUP($A$10,数据!$A:$R,COLUMN(W4),0))</f>
        <v>#REF!</v>
      </c>
      <c r="X10" s="36" t="e">
        <f>IF(VLOOKUP($A$10,数据!$A:$R,COLUMN(X4),0)=0,"",VLOOKUP($A$10,数据!$A:$R,COLUMN(X4),0))</f>
        <v>#REF!</v>
      </c>
      <c r="Y10" s="36" t="e">
        <f>IF(VLOOKUP($A$10,数据!$A:$R,COLUMN(Y4),0)=0,"",VLOOKUP($A$10,数据!$A:$R,COLUMN(Y4),0))</f>
        <v>#REF!</v>
      </c>
      <c r="Z10" s="36" t="e">
        <f>IF(VLOOKUP($A$10,数据!$A:$R,COLUMN(Z4),0)=0,"",VLOOKUP($A$10,数据!$A:$R,COLUMN(Z4),0))</f>
        <v>#REF!</v>
      </c>
      <c r="AA10" s="36" t="e">
        <f>IF(VLOOKUP($A$10,数据!$A:$R,COLUMN(AA4),0)=0,"",VLOOKUP($A$10,数据!$A:$R,COLUMN(AA4),0))</f>
        <v>#REF!</v>
      </c>
      <c r="AB10" s="36" t="e">
        <f>IF(VLOOKUP($A$10,数据!$A:$R,COLUMN(AB4),0)=0,"",VLOOKUP($A$10,数据!$A:$R,COLUMN(AB4),0))</f>
        <v>#REF!</v>
      </c>
      <c r="AC10" s="36" t="e">
        <f>IF(VLOOKUP($A$10,数据!$A:$R,COLUMN(AC4),0)=0,"",VLOOKUP($A$10,数据!$A:$R,COLUMN(AC4),0))</f>
        <v>#REF!</v>
      </c>
      <c r="AD10" s="36" t="e">
        <f>IF(VLOOKUP($A$10,数据!$A:$R,COLUMN(AD4),0)=0,"",VLOOKUP($A$10,数据!$A:$R,COLUMN(AD4),0))</f>
        <v>#REF!</v>
      </c>
      <c r="AE10" s="36" t="e">
        <f>IF(VLOOKUP($A$10,数据!$A:$R,COLUMN(AE4),0)=0,"",VLOOKUP($A$10,数据!$A:$R,COLUMN(AE4),0))</f>
        <v>#REF!</v>
      </c>
      <c r="AF10" s="36" t="e">
        <f>IF(VLOOKUP($A$10,数据!$A:$R,COLUMN(AF4),0)=0,"",VLOOKUP($A$10,数据!$A:$R,COLUMN(AF4),0))</f>
        <v>#REF!</v>
      </c>
      <c r="AG10" s="36" t="e">
        <f>IF(VLOOKUP($A$10,数据!$A:$R,COLUMN(AG4),0)=0,"",VLOOKUP($A$10,数据!$A:$R,COLUMN(AG4),0))</f>
        <v>#REF!</v>
      </c>
      <c r="AH10" s="36" t="e">
        <f>IF(VLOOKUP($A$10,数据!$A:$R,COLUMN(AH4),0)=0,"",VLOOKUP($A$10,数据!$A:$R,COLUMN(AH4),0))</f>
        <v>#REF!</v>
      </c>
      <c r="AI10" s="36" t="e">
        <f>IF(VLOOKUP($A$10,数据!$A:$R,COLUMN(AI4),0)=0,"",VLOOKUP($A$10,数据!$A:$R,COLUMN(AI4),0))</f>
        <v>#REF!</v>
      </c>
    </row>
    <row r="11" ht="27.75" customHeight="1" spans="1:35">
      <c r="A11" s="17" t="s">
        <v>107</v>
      </c>
      <c r="B11" s="18">
        <f>IF(ISERROR(B10/(B7*100)),"",B10/(B7*100))</f>
        <v>0.9</v>
      </c>
      <c r="C11" s="18">
        <f t="shared" ref="C11:AI11" si="0">IF(ISERROR(C10/(C7*100)),"",C10/(C7*100))</f>
        <v>0.8</v>
      </c>
      <c r="D11" s="18">
        <f t="shared" si="0"/>
        <v>0.8</v>
      </c>
      <c r="E11" s="18">
        <f t="shared" si="0"/>
        <v>0.9</v>
      </c>
      <c r="F11" s="18">
        <f t="shared" si="0"/>
        <v>0.72</v>
      </c>
      <c r="G11" s="18">
        <f t="shared" si="0"/>
        <v>0.8</v>
      </c>
      <c r="H11" s="18">
        <f t="shared" si="0"/>
        <v>1</v>
      </c>
      <c r="I11" s="18">
        <f t="shared" si="0"/>
        <v>0.8</v>
      </c>
      <c r="J11" s="18">
        <f t="shared" si="0"/>
        <v>0.84</v>
      </c>
      <c r="K11" s="18">
        <f t="shared" si="0"/>
        <v>0.84</v>
      </c>
      <c r="L11" s="18">
        <f t="shared" si="0"/>
        <v>0.8</v>
      </c>
      <c r="M11" s="18">
        <f t="shared" si="0"/>
        <v>0.8</v>
      </c>
      <c r="N11" s="18">
        <f t="shared" si="0"/>
        <v>0.64</v>
      </c>
      <c r="O11" s="18">
        <f t="shared" si="0"/>
        <v>1</v>
      </c>
      <c r="P11" s="18" t="str">
        <f t="shared" si="0"/>
        <v/>
      </c>
      <c r="Q11" s="18" t="str">
        <f t="shared" si="0"/>
        <v/>
      </c>
      <c r="R11" s="18" t="str">
        <f t="shared" si="0"/>
        <v/>
      </c>
      <c r="S11" s="18" t="str">
        <f t="shared" si="0"/>
        <v/>
      </c>
      <c r="T11" s="18" t="str">
        <f t="shared" si="0"/>
        <v/>
      </c>
      <c r="U11" s="18" t="str">
        <f t="shared" si="0"/>
        <v/>
      </c>
      <c r="V11" s="18" t="str">
        <f t="shared" si="0"/>
        <v/>
      </c>
      <c r="W11" s="18" t="str">
        <f t="shared" si="0"/>
        <v/>
      </c>
      <c r="X11" s="18" t="str">
        <f t="shared" si="0"/>
        <v/>
      </c>
      <c r="Y11" s="18" t="str">
        <f t="shared" si="0"/>
        <v/>
      </c>
      <c r="Z11" s="18" t="str">
        <f t="shared" si="0"/>
        <v/>
      </c>
      <c r="AA11" s="18" t="str">
        <f t="shared" si="0"/>
        <v/>
      </c>
      <c r="AB11" s="18" t="str">
        <f t="shared" si="0"/>
        <v/>
      </c>
      <c r="AC11" s="18" t="str">
        <f t="shared" si="0"/>
        <v/>
      </c>
      <c r="AD11" s="18" t="str">
        <f t="shared" si="0"/>
        <v/>
      </c>
      <c r="AE11" s="18" t="str">
        <f t="shared" si="0"/>
        <v/>
      </c>
      <c r="AF11" s="18" t="str">
        <f t="shared" si="0"/>
        <v/>
      </c>
      <c r="AG11" s="18" t="str">
        <f t="shared" si="0"/>
        <v/>
      </c>
      <c r="AH11" s="18" t="str">
        <f t="shared" si="0"/>
        <v/>
      </c>
      <c r="AI11" s="18" t="str">
        <f t="shared" si="0"/>
        <v/>
      </c>
    </row>
    <row r="12" ht="25.5" customHeight="1" spans="1:35">
      <c r="A12" s="19" t="str">
        <f>数据!A34</f>
        <v>标杆值比率</v>
      </c>
      <c r="B12" s="20">
        <f>IF(VLOOKUP($A$12,数据!$A:$R,COLUMN(B4),0)=0,"",VLOOKUP($A$12,数据!$A:$R,COLUMN(B4),0))</f>
        <v>0.95</v>
      </c>
      <c r="C12" s="20">
        <f>IF(VLOOKUP($A$12,数据!$A:$R,COLUMN(C4),0)=0,"",VLOOKUP($A$12,数据!$A:$R,COLUMN(C4),0))</f>
        <v>0.9</v>
      </c>
      <c r="D12" s="20">
        <f>IF(VLOOKUP($A$12,数据!$A:$R,COLUMN(D4),0)=0,"",VLOOKUP($A$12,数据!$A:$R,COLUMN(D4),0))</f>
        <v>0.9</v>
      </c>
      <c r="E12" s="20">
        <f>IF(VLOOKUP($A$12,数据!$A:$R,COLUMN(E4),0)=0,"",VLOOKUP($A$12,数据!$A:$R,COLUMN(E4),0))</f>
        <v>0.9</v>
      </c>
      <c r="F12" s="20">
        <f>IF(VLOOKUP($A$12,数据!$A:$R,COLUMN(F4),0)=0,"",VLOOKUP($A$12,数据!$A:$R,COLUMN(F4),0))</f>
        <v>0.9</v>
      </c>
      <c r="G12" s="20">
        <f>IF(VLOOKUP($A$12,数据!$A:$R,COLUMN(G4),0)=0,"",VLOOKUP($A$12,数据!$A:$R,COLUMN(G4),0))</f>
        <v>0.85</v>
      </c>
      <c r="H12" s="20">
        <f>IF(VLOOKUP($A$12,数据!$A:$R,COLUMN(H4),0)=0,"",VLOOKUP($A$12,数据!$A:$R,COLUMN(H4),0))</f>
        <v>0.8</v>
      </c>
      <c r="I12" s="20">
        <f>IF(VLOOKUP($A$12,数据!$A:$R,COLUMN(I4),0)=0,"",VLOOKUP($A$12,数据!$A:$R,COLUMN(I4),0))</f>
        <v>0.9</v>
      </c>
      <c r="J12" s="20">
        <f>IF(VLOOKUP($A$12,数据!$A:$R,COLUMN(J4),0)=0,"",VLOOKUP($A$12,数据!$A:$R,COLUMN(J4),0))</f>
        <v>0.96</v>
      </c>
      <c r="K12" s="20">
        <f>IF(VLOOKUP($A$12,数据!$A:$R,COLUMN(K4),0)=0,"",VLOOKUP($A$12,数据!$A:$R,COLUMN(K4),0))</f>
        <v>0.96</v>
      </c>
      <c r="L12" s="20">
        <f>IF(VLOOKUP($A$12,数据!$A:$R,COLUMN(L4),0)=0,"",VLOOKUP($A$12,数据!$A:$R,COLUMN(L4),0))</f>
        <v>0.96</v>
      </c>
      <c r="M12" s="20">
        <f>IF(VLOOKUP($A$12,数据!$A:$R,COLUMN(M4),0)=0,"",VLOOKUP($A$12,数据!$A:$R,COLUMN(M4),0))</f>
        <v>0.96</v>
      </c>
      <c r="N12" s="20">
        <f>IF(VLOOKUP($A$12,数据!$A:$R,COLUMN(N4),0)=0,"",VLOOKUP($A$12,数据!$A:$R,COLUMN(N4),0))</f>
        <v>0.9</v>
      </c>
      <c r="O12" s="20">
        <f>IF(VLOOKUP($A$12,数据!$A:$R,COLUMN(O4),0)=0,"",VLOOKUP($A$12,数据!$A:$R,COLUMN(O4),0))</f>
        <v>0.96</v>
      </c>
      <c r="P12" s="20">
        <f>IF(VLOOKUP($A$12,数据!$A:$R,COLUMN(P4),0)=0,"",VLOOKUP($A$12,数据!$A:$R,COLUMN(P4),0))</f>
        <v>0.91</v>
      </c>
      <c r="Q12" s="20" t="str">
        <f>IF(VLOOKUP($A$12,数据!$A:$R,COLUMN(Q4),0)=0,"",VLOOKUP($A$12,数据!$A:$R,COLUMN(Q4),0))</f>
        <v/>
      </c>
      <c r="R12" s="20" t="str">
        <f>IF(VLOOKUP($A$12,数据!$A:$R,COLUMN(R4),0)=0,"",VLOOKUP($A$12,数据!$A:$R,COLUMN(R4),0))</f>
        <v/>
      </c>
      <c r="S12" s="20" t="e">
        <f>IF(VLOOKUP($A$12,数据!$A:$R,COLUMN(S4),0)=0,"",VLOOKUP($A$12,数据!$A:$R,COLUMN(S4),0))</f>
        <v>#REF!</v>
      </c>
      <c r="T12" s="20" t="e">
        <f>IF(VLOOKUP($A$12,数据!$A:$R,COLUMN(T4),0)=0,"",VLOOKUP($A$12,数据!$A:$R,COLUMN(T4),0))</f>
        <v>#REF!</v>
      </c>
      <c r="U12" s="20" t="e">
        <f>IF(VLOOKUP($A$12,数据!$A:$R,COLUMN(U4),0)=0,"",VLOOKUP($A$12,数据!$A:$R,COLUMN(U4),0))</f>
        <v>#REF!</v>
      </c>
      <c r="V12" s="20" t="e">
        <f>IF(VLOOKUP($A$12,数据!$A:$R,COLUMN(V4),0)=0,"",VLOOKUP($A$12,数据!$A:$R,COLUMN(V4),0))</f>
        <v>#REF!</v>
      </c>
      <c r="W12" s="20" t="e">
        <f>IF(VLOOKUP($A$12,数据!$A:$R,COLUMN(W4),0)=0,"",VLOOKUP($A$12,数据!$A:$R,COLUMN(W4),0))</f>
        <v>#REF!</v>
      </c>
      <c r="X12" s="20" t="e">
        <f>IF(VLOOKUP($A$12,数据!$A:$R,COLUMN(X4),0)=0,"",VLOOKUP($A$12,数据!$A:$R,COLUMN(X4),0))</f>
        <v>#REF!</v>
      </c>
      <c r="Y12" s="20" t="e">
        <f>IF(VLOOKUP($A$12,数据!$A:$R,COLUMN(Y4),0)=0,"",VLOOKUP($A$12,数据!$A:$R,COLUMN(Y4),0))</f>
        <v>#REF!</v>
      </c>
      <c r="Z12" s="20" t="e">
        <f>IF(VLOOKUP($A$12,数据!$A:$R,COLUMN(Z4),0)=0,"",VLOOKUP($A$12,数据!$A:$R,COLUMN(Z4),0))</f>
        <v>#REF!</v>
      </c>
      <c r="AA12" s="20" t="e">
        <f>IF(VLOOKUP($A$12,数据!$A:$R,COLUMN(AA4),0)=0,"",VLOOKUP($A$12,数据!$A:$R,COLUMN(AA4),0))</f>
        <v>#REF!</v>
      </c>
      <c r="AB12" s="20" t="e">
        <f>IF(VLOOKUP($A$12,数据!$A:$R,COLUMN(AB4),0)=0,"",VLOOKUP($A$12,数据!$A:$R,COLUMN(AB4),0))</f>
        <v>#REF!</v>
      </c>
      <c r="AC12" s="20" t="e">
        <f>IF(VLOOKUP($A$12,数据!$A:$R,COLUMN(AC4),0)=0,"",VLOOKUP($A$12,数据!$A:$R,COLUMN(AC4),0))</f>
        <v>#REF!</v>
      </c>
      <c r="AD12" s="20" t="e">
        <f>IF(VLOOKUP($A$12,数据!$A:$R,COLUMN(AD4),0)=0,"",VLOOKUP($A$12,数据!$A:$R,COLUMN(AD4),0))</f>
        <v>#REF!</v>
      </c>
      <c r="AE12" s="20" t="e">
        <f>IF(VLOOKUP($A$12,数据!$A:$R,COLUMN(AE4),0)=0,"",VLOOKUP($A$12,数据!$A:$R,COLUMN(AE4),0))</f>
        <v>#REF!</v>
      </c>
      <c r="AF12" s="20" t="e">
        <f>IF(VLOOKUP($A$12,数据!$A:$R,COLUMN(AF4),0)=0,"",VLOOKUP($A$12,数据!$A:$R,COLUMN(AF4),0))</f>
        <v>#REF!</v>
      </c>
      <c r="AG12" s="20" t="e">
        <f>IF(VLOOKUP($A$12,数据!$A:$R,COLUMN(AG4),0)=0,"",VLOOKUP($A$12,数据!$A:$R,COLUMN(AG4),0))</f>
        <v>#REF!</v>
      </c>
      <c r="AH12" s="20" t="e">
        <f>IF(VLOOKUP($A$12,数据!$A:$R,COLUMN(AH4),0)=0,"",VLOOKUP($A$12,数据!$A:$R,COLUMN(AH4),0))</f>
        <v>#REF!</v>
      </c>
      <c r="AI12" s="20" t="e">
        <f>IF(VLOOKUP($A$12,数据!$A:$R,COLUMN(AI4),0)=0,"",VLOOKUP($A$12,数据!$A:$R,COLUMN(AI4),0))</f>
        <v>#REF!</v>
      </c>
    </row>
    <row r="13" ht="25.5" customHeight="1" spans="1:35">
      <c r="A13" s="19" t="str">
        <f>数据!A35</f>
        <v>合格起点值</v>
      </c>
      <c r="B13" s="20">
        <f>IF(VLOOKUP($A$13,数据!$A:$R,COLUMN(B5),0)=0,"",VLOOKUP($A$13,数据!$A:$R,COLUMN(B5),0))</f>
        <v>0.6</v>
      </c>
      <c r="C13" s="20">
        <f>IF(VLOOKUP($A$13,数据!$A:$R,COLUMN(C5),0)=0,"",VLOOKUP($A$13,数据!$A:$R,COLUMN(C5),0))</f>
        <v>0.6</v>
      </c>
      <c r="D13" s="20">
        <f>IF(VLOOKUP($A$13,数据!$A:$R,COLUMN(D5),0)=0,"",VLOOKUP($A$13,数据!$A:$R,COLUMN(D5),0))</f>
        <v>0.6</v>
      </c>
      <c r="E13" s="20">
        <f>IF(VLOOKUP($A$13,数据!$A:$R,COLUMN(E5),0)=0,"",VLOOKUP($A$13,数据!$A:$R,COLUMN(E5),0))</f>
        <v>0.6</v>
      </c>
      <c r="F13" s="20">
        <f>IF(VLOOKUP($A$13,数据!$A:$R,COLUMN(F5),0)=0,"",VLOOKUP($A$13,数据!$A:$R,COLUMN(F5),0))</f>
        <v>0.6</v>
      </c>
      <c r="G13" s="20">
        <f>IF(VLOOKUP($A$13,数据!$A:$R,COLUMN(G5),0)=0,"",VLOOKUP($A$13,数据!$A:$R,COLUMN(G5),0))</f>
        <v>0.6</v>
      </c>
      <c r="H13" s="20">
        <f>IF(VLOOKUP($A$13,数据!$A:$R,COLUMN(H5),0)=0,"",VLOOKUP($A$13,数据!$A:$R,COLUMN(H5),0))</f>
        <v>0.6</v>
      </c>
      <c r="I13" s="20">
        <f>IF(VLOOKUP($A$13,数据!$A:$R,COLUMN(I5),0)=0,"",VLOOKUP($A$13,数据!$A:$R,COLUMN(I5),0))</f>
        <v>0.6</v>
      </c>
      <c r="J13" s="20">
        <f>IF(VLOOKUP($A$13,数据!$A:$R,COLUMN(J5),0)=0,"",VLOOKUP($A$13,数据!$A:$R,COLUMN(J5),0))</f>
        <v>0.6</v>
      </c>
      <c r="K13" s="20">
        <f>IF(VLOOKUP($A$13,数据!$A:$R,COLUMN(K5),0)=0,"",VLOOKUP($A$13,数据!$A:$R,COLUMN(K5),0))</f>
        <v>0.6</v>
      </c>
      <c r="L13" s="20">
        <f>IF(VLOOKUP($A$13,数据!$A:$R,COLUMN(L5),0)=0,"",VLOOKUP($A$13,数据!$A:$R,COLUMN(L5),0))</f>
        <v>0.6</v>
      </c>
      <c r="M13" s="20">
        <f>IF(VLOOKUP($A$13,数据!$A:$R,COLUMN(M5),0)=0,"",VLOOKUP($A$13,数据!$A:$R,COLUMN(M5),0))</f>
        <v>0.6</v>
      </c>
      <c r="N13" s="20">
        <f>IF(VLOOKUP($A$13,数据!$A:$R,COLUMN(N5),0)=0,"",VLOOKUP($A$13,数据!$A:$R,COLUMN(N5),0))</f>
        <v>0.6</v>
      </c>
      <c r="O13" s="20">
        <f>IF(VLOOKUP($A$13,数据!$A:$R,COLUMN(O5),0)=0,"",VLOOKUP($A$13,数据!$A:$R,COLUMN(O5),0))</f>
        <v>0.6</v>
      </c>
      <c r="P13" s="20">
        <f>IF(VLOOKUP($A$13,数据!$A:$R,COLUMN(P5),0)=0,"",VLOOKUP($A$13,数据!$A:$R,COLUMN(P5),0))</f>
        <v>0.6</v>
      </c>
      <c r="Q13" s="20" t="str">
        <f>IF(VLOOKUP($A$13,数据!$A:$R,COLUMN(Q5),0)=0,"",VLOOKUP($A$13,数据!$A:$R,COLUMN(Q5),0))</f>
        <v/>
      </c>
      <c r="R13" s="20" t="str">
        <f>IF(VLOOKUP($A$13,数据!$A:$R,COLUMN(R5),0)=0,"",VLOOKUP($A$13,数据!$A:$R,COLUMN(R5),0))</f>
        <v/>
      </c>
      <c r="S13" s="20" t="e">
        <f>IF(VLOOKUP($A$13,数据!$A:$R,COLUMN(S5),0)=0,"",VLOOKUP($A$13,数据!$A:$R,COLUMN(S5),0))</f>
        <v>#REF!</v>
      </c>
      <c r="T13" s="20" t="e">
        <f>IF(VLOOKUP($A$13,数据!$A:$R,COLUMN(T5),0)=0,"",VLOOKUP($A$13,数据!$A:$R,COLUMN(T5),0))</f>
        <v>#REF!</v>
      </c>
      <c r="U13" s="20" t="e">
        <f>IF(VLOOKUP($A$13,数据!$A:$R,COLUMN(U5),0)=0,"",VLOOKUP($A$13,数据!$A:$R,COLUMN(U5),0))</f>
        <v>#REF!</v>
      </c>
      <c r="V13" s="20" t="e">
        <f>IF(VLOOKUP($A$13,数据!$A:$R,COLUMN(V5),0)=0,"",VLOOKUP($A$13,数据!$A:$R,COLUMN(V5),0))</f>
        <v>#REF!</v>
      </c>
      <c r="W13" s="20" t="e">
        <f>IF(VLOOKUP($A$13,数据!$A:$R,COLUMN(W5),0)=0,"",VLOOKUP($A$13,数据!$A:$R,COLUMN(W5),0))</f>
        <v>#REF!</v>
      </c>
      <c r="X13" s="20" t="e">
        <f>IF(VLOOKUP($A$13,数据!$A:$R,COLUMN(X5),0)=0,"",VLOOKUP($A$13,数据!$A:$R,COLUMN(X5),0))</f>
        <v>#REF!</v>
      </c>
      <c r="Y13" s="20" t="e">
        <f>IF(VLOOKUP($A$13,数据!$A:$R,COLUMN(Y5),0)=0,"",VLOOKUP($A$13,数据!$A:$R,COLUMN(Y5),0))</f>
        <v>#REF!</v>
      </c>
      <c r="Z13" s="20" t="e">
        <f>IF(VLOOKUP($A$13,数据!$A:$R,COLUMN(Z5),0)=0,"",VLOOKUP($A$13,数据!$A:$R,COLUMN(Z5),0))</f>
        <v>#REF!</v>
      </c>
      <c r="AA13" s="20" t="e">
        <f>IF(VLOOKUP($A$13,数据!$A:$R,COLUMN(AA5),0)=0,"",VLOOKUP($A$13,数据!$A:$R,COLUMN(AA5),0))</f>
        <v>#REF!</v>
      </c>
      <c r="AB13" s="20" t="e">
        <f>IF(VLOOKUP($A$13,数据!$A:$R,COLUMN(AB5),0)=0,"",VLOOKUP($A$13,数据!$A:$R,COLUMN(AB5),0))</f>
        <v>#REF!</v>
      </c>
      <c r="AC13" s="20" t="e">
        <f>IF(VLOOKUP($A$13,数据!$A:$R,COLUMN(AC5),0)=0,"",VLOOKUP($A$13,数据!$A:$R,COLUMN(AC5),0))</f>
        <v>#REF!</v>
      </c>
      <c r="AD13" s="20" t="e">
        <f>IF(VLOOKUP($A$13,数据!$A:$R,COLUMN(AD5),0)=0,"",VLOOKUP($A$13,数据!$A:$R,COLUMN(AD5),0))</f>
        <v>#REF!</v>
      </c>
      <c r="AE13" s="20" t="e">
        <f>IF(VLOOKUP($A$13,数据!$A:$R,COLUMN(AE5),0)=0,"",VLOOKUP($A$13,数据!$A:$R,COLUMN(AE5),0))</f>
        <v>#REF!</v>
      </c>
      <c r="AF13" s="20" t="e">
        <f>IF(VLOOKUP($A$13,数据!$A:$R,COLUMN(AF5),0)=0,"",VLOOKUP($A$13,数据!$A:$R,COLUMN(AF5),0))</f>
        <v>#REF!</v>
      </c>
      <c r="AG13" s="20" t="e">
        <f>IF(VLOOKUP($A$13,数据!$A:$R,COLUMN(AG5),0)=0,"",VLOOKUP($A$13,数据!$A:$R,COLUMN(AG5),0))</f>
        <v>#REF!</v>
      </c>
      <c r="AH13" s="20" t="e">
        <f>IF(VLOOKUP($A$13,数据!$A:$R,COLUMN(AH5),0)=0,"",VLOOKUP($A$13,数据!$A:$R,COLUMN(AH5),0))</f>
        <v>#REF!</v>
      </c>
      <c r="AI13" s="20" t="e">
        <f>IF(VLOOKUP($A$13,数据!$A:$R,COLUMN(AI5),0)=0,"",VLOOKUP($A$13,数据!$A:$R,COLUMN(AI5),0))</f>
        <v>#REF!</v>
      </c>
    </row>
    <row r="14" ht="25.5" customHeight="1" spans="1:35">
      <c r="A14" s="19" t="str">
        <f>数据!A36</f>
        <v>合格区间值比例</v>
      </c>
      <c r="B14" s="20">
        <f>IF(VLOOKUP($A$14,数据!$A:$R,COLUMN(B6),0)=0,"",VLOOKUP($A$14,数据!$A:$R,COLUMN(B6),0))</f>
        <v>0.1499</v>
      </c>
      <c r="C14" s="20">
        <f>IF(VLOOKUP($A$14,数据!$A:$R,COLUMN(C6),0)=0,"",VLOOKUP($A$14,数据!$A:$R,COLUMN(C6),0))</f>
        <v>0.1499</v>
      </c>
      <c r="D14" s="20">
        <f>IF(VLOOKUP($A$14,数据!$A:$R,COLUMN(D6),0)=0,"",VLOOKUP($A$14,数据!$A:$R,COLUMN(D6),0))</f>
        <v>0.1499</v>
      </c>
      <c r="E14" s="20">
        <f>IF(VLOOKUP($A$14,数据!$A:$R,COLUMN(E6),0)=0,"",VLOOKUP($A$14,数据!$A:$R,COLUMN(E6),0))</f>
        <v>0.1499</v>
      </c>
      <c r="F14" s="20">
        <f>IF(VLOOKUP($A$14,数据!$A:$R,COLUMN(F6),0)=0,"",VLOOKUP($A$14,数据!$A:$R,COLUMN(F6),0))</f>
        <v>0.1499</v>
      </c>
      <c r="G14" s="20">
        <f>IF(VLOOKUP($A$14,数据!$A:$R,COLUMN(G6),0)=0,"",VLOOKUP($A$14,数据!$A:$R,COLUMN(G6),0))</f>
        <v>0.1499</v>
      </c>
      <c r="H14" s="20">
        <f>IF(VLOOKUP($A$14,数据!$A:$R,COLUMN(H6),0)=0,"",VLOOKUP($A$14,数据!$A:$R,COLUMN(H6),0))</f>
        <v>0.1499</v>
      </c>
      <c r="I14" s="20">
        <f>IF(VLOOKUP($A$14,数据!$A:$R,COLUMN(I6),0)=0,"",VLOOKUP($A$14,数据!$A:$R,COLUMN(I6),0))</f>
        <v>0.1499</v>
      </c>
      <c r="J14" s="20">
        <f>IF(VLOOKUP($A$14,数据!$A:$R,COLUMN(J6),0)=0,"",VLOOKUP($A$14,数据!$A:$R,COLUMN(J6),0))</f>
        <v>0.1499</v>
      </c>
      <c r="K14" s="20">
        <f>IF(VLOOKUP($A$14,数据!$A:$R,COLUMN(K6),0)=0,"",VLOOKUP($A$14,数据!$A:$R,COLUMN(K6),0))</f>
        <v>0.1499</v>
      </c>
      <c r="L14" s="20">
        <f>IF(VLOOKUP($A$14,数据!$A:$R,COLUMN(L6),0)=0,"",VLOOKUP($A$14,数据!$A:$R,COLUMN(L6),0))</f>
        <v>0.1499</v>
      </c>
      <c r="M14" s="20">
        <f>IF(VLOOKUP($A$14,数据!$A:$R,COLUMN(M6),0)=0,"",VLOOKUP($A$14,数据!$A:$R,COLUMN(M6),0))</f>
        <v>0.1499</v>
      </c>
      <c r="N14" s="20">
        <f>IF(VLOOKUP($A$14,数据!$A:$R,COLUMN(N6),0)=0,"",VLOOKUP($A$14,数据!$A:$R,COLUMN(N6),0))</f>
        <v>0.1499</v>
      </c>
      <c r="O14" s="20">
        <f>IF(VLOOKUP($A$14,数据!$A:$R,COLUMN(O6),0)=0,"",VLOOKUP($A$14,数据!$A:$R,COLUMN(O6),0))</f>
        <v>0.1499</v>
      </c>
      <c r="P14" s="20">
        <f>IF(VLOOKUP($A$14,数据!$A:$R,COLUMN(P6),0)=0,"",VLOOKUP($A$14,数据!$A:$R,COLUMN(P6),0))</f>
        <v>0.1499</v>
      </c>
      <c r="Q14" s="20" t="str">
        <f>IF(VLOOKUP($A$14,数据!$A:$R,COLUMN(Q6),0)=0,"",VLOOKUP($A$14,数据!$A:$R,COLUMN(Q6),0))</f>
        <v/>
      </c>
      <c r="R14" s="20" t="str">
        <f>IF(VLOOKUP($A$14,数据!$A:$R,COLUMN(R6),0)=0,"",VLOOKUP($A$14,数据!$A:$R,COLUMN(R6),0))</f>
        <v/>
      </c>
      <c r="S14" s="20" t="e">
        <f>IF(VLOOKUP($A$14,数据!$A:$R,COLUMN(S6),0)=0,"",VLOOKUP($A$14,数据!$A:$R,COLUMN(S6),0))</f>
        <v>#REF!</v>
      </c>
      <c r="T14" s="20" t="e">
        <f>IF(VLOOKUP($A$14,数据!$A:$R,COLUMN(T6),0)=0,"",VLOOKUP($A$14,数据!$A:$R,COLUMN(T6),0))</f>
        <v>#REF!</v>
      </c>
      <c r="U14" s="20" t="e">
        <f>IF(VLOOKUP($A$14,数据!$A:$R,COLUMN(U6),0)=0,"",VLOOKUP($A$14,数据!$A:$R,COLUMN(U6),0))</f>
        <v>#REF!</v>
      </c>
      <c r="V14" s="20" t="e">
        <f>IF(VLOOKUP($A$14,数据!$A:$R,COLUMN(V6),0)=0,"",VLOOKUP($A$14,数据!$A:$R,COLUMN(V6),0))</f>
        <v>#REF!</v>
      </c>
      <c r="W14" s="20" t="e">
        <f>IF(VLOOKUP($A$14,数据!$A:$R,COLUMN(W6),0)=0,"",VLOOKUP($A$14,数据!$A:$R,COLUMN(W6),0))</f>
        <v>#REF!</v>
      </c>
      <c r="X14" s="20" t="e">
        <f>IF(VLOOKUP($A$14,数据!$A:$R,COLUMN(X6),0)=0,"",VLOOKUP($A$14,数据!$A:$R,COLUMN(X6),0))</f>
        <v>#REF!</v>
      </c>
      <c r="Y14" s="20" t="e">
        <f>IF(VLOOKUP($A$14,数据!$A:$R,COLUMN(Y6),0)=0,"",VLOOKUP($A$14,数据!$A:$R,COLUMN(Y6),0))</f>
        <v>#REF!</v>
      </c>
      <c r="Z14" s="20" t="e">
        <f>IF(VLOOKUP($A$14,数据!$A:$R,COLUMN(Z6),0)=0,"",VLOOKUP($A$14,数据!$A:$R,COLUMN(Z6),0))</f>
        <v>#REF!</v>
      </c>
      <c r="AA14" s="20" t="e">
        <f>IF(VLOOKUP($A$14,数据!$A:$R,COLUMN(AA6),0)=0,"",VLOOKUP($A$14,数据!$A:$R,COLUMN(AA6),0))</f>
        <v>#REF!</v>
      </c>
      <c r="AB14" s="20" t="e">
        <f>IF(VLOOKUP($A$14,数据!$A:$R,COLUMN(AB6),0)=0,"",VLOOKUP($A$14,数据!$A:$R,COLUMN(AB6),0))</f>
        <v>#REF!</v>
      </c>
      <c r="AC14" s="20" t="e">
        <f>IF(VLOOKUP($A$14,数据!$A:$R,COLUMN(AC6),0)=0,"",VLOOKUP($A$14,数据!$A:$R,COLUMN(AC6),0))</f>
        <v>#REF!</v>
      </c>
      <c r="AD14" s="20" t="e">
        <f>IF(VLOOKUP($A$14,数据!$A:$R,COLUMN(AD6),0)=0,"",VLOOKUP($A$14,数据!$A:$R,COLUMN(AD6),0))</f>
        <v>#REF!</v>
      </c>
      <c r="AE14" s="20" t="e">
        <f>IF(VLOOKUP($A$14,数据!$A:$R,COLUMN(AE6),0)=0,"",VLOOKUP($A$14,数据!$A:$R,COLUMN(AE6),0))</f>
        <v>#REF!</v>
      </c>
      <c r="AF14" s="20" t="e">
        <f>IF(VLOOKUP($A$14,数据!$A:$R,COLUMN(AF6),0)=0,"",VLOOKUP($A$14,数据!$A:$R,COLUMN(AF6),0))</f>
        <v>#REF!</v>
      </c>
      <c r="AG14" s="20" t="e">
        <f>IF(VLOOKUP($A$14,数据!$A:$R,COLUMN(AG6),0)=0,"",VLOOKUP($A$14,数据!$A:$R,COLUMN(AG6),0))</f>
        <v>#REF!</v>
      </c>
      <c r="AH14" s="20" t="e">
        <f>IF(VLOOKUP($A$14,数据!$A:$R,COLUMN(AH6),0)=0,"",VLOOKUP($A$14,数据!$A:$R,COLUMN(AH6),0))</f>
        <v>#REF!</v>
      </c>
      <c r="AI14" s="20" t="e">
        <f>IF(VLOOKUP($A$14,数据!$A:$R,COLUMN(AI6),0)=0,"",VLOOKUP($A$14,数据!$A:$R,COLUMN(AI6),0))</f>
        <v>#REF!</v>
      </c>
    </row>
    <row r="15" ht="25.5" customHeight="1" spans="1:35">
      <c r="A15" s="19" t="str">
        <f>数据!A37</f>
        <v>良好区间值比例</v>
      </c>
      <c r="B15" s="20">
        <f>IF(VLOOKUP($A$15,数据!$A:$R,COLUMN(B7),0)=0,"",VLOOKUP($A$15,数据!$A:$R,COLUMN(B7),0))</f>
        <v>0.1499</v>
      </c>
      <c r="C15" s="20">
        <f>IF(VLOOKUP($A$15,数据!$A:$R,COLUMN(C7),0)=0,"",VLOOKUP($A$15,数据!$A:$R,COLUMN(C7),0))</f>
        <v>0.1499</v>
      </c>
      <c r="D15" s="20">
        <f>IF(VLOOKUP($A$15,数据!$A:$R,COLUMN(D7),0)=0,"",VLOOKUP($A$15,数据!$A:$R,COLUMN(D7),0))</f>
        <v>0.1499</v>
      </c>
      <c r="E15" s="20">
        <f>IF(VLOOKUP($A$15,数据!$A:$R,COLUMN(E7),0)=0,"",VLOOKUP($A$15,数据!$A:$R,COLUMN(E7),0))</f>
        <v>0.1499</v>
      </c>
      <c r="F15" s="20">
        <f>IF(VLOOKUP($A$15,数据!$A:$R,COLUMN(F7),0)=0,"",VLOOKUP($A$15,数据!$A:$R,COLUMN(F7),0))</f>
        <v>0.1499</v>
      </c>
      <c r="G15" s="20">
        <f>IF(VLOOKUP($A$15,数据!$A:$R,COLUMN(G7),0)=0,"",VLOOKUP($A$15,数据!$A:$R,COLUMN(G7),0))</f>
        <v>0.1499</v>
      </c>
      <c r="H15" s="20">
        <f>IF(VLOOKUP($A$15,数据!$A:$R,COLUMN(H7),0)=0,"",VLOOKUP($A$15,数据!$A:$R,COLUMN(H7),0))</f>
        <v>0.1499</v>
      </c>
      <c r="I15" s="20">
        <f>IF(VLOOKUP($A$15,数据!$A:$R,COLUMN(I7),0)=0,"",VLOOKUP($A$15,数据!$A:$R,COLUMN(I7),0))</f>
        <v>0.1499</v>
      </c>
      <c r="J15" s="20">
        <f>IF(VLOOKUP($A$15,数据!$A:$R,COLUMN(J7),0)=0,"",VLOOKUP($A$15,数据!$A:$R,COLUMN(J7),0))</f>
        <v>0.1499</v>
      </c>
      <c r="K15" s="20">
        <f>IF(VLOOKUP($A$15,数据!$A:$R,COLUMN(K7),0)=0,"",VLOOKUP($A$15,数据!$A:$R,COLUMN(K7),0))</f>
        <v>0.1499</v>
      </c>
      <c r="L15" s="20">
        <f>IF(VLOOKUP($A$15,数据!$A:$R,COLUMN(L7),0)=0,"",VLOOKUP($A$15,数据!$A:$R,COLUMN(L7),0))</f>
        <v>0.1499</v>
      </c>
      <c r="M15" s="20">
        <f>IF(VLOOKUP($A$15,数据!$A:$R,COLUMN(M7),0)=0,"",VLOOKUP($A$15,数据!$A:$R,COLUMN(M7),0))</f>
        <v>0.1499</v>
      </c>
      <c r="N15" s="20">
        <f>IF(VLOOKUP($A$15,数据!$A:$R,COLUMN(N7),0)=0,"",VLOOKUP($A$15,数据!$A:$R,COLUMN(N7),0))</f>
        <v>0.1499</v>
      </c>
      <c r="O15" s="20">
        <f>IF(VLOOKUP($A$15,数据!$A:$R,COLUMN(O7),0)=0,"",VLOOKUP($A$15,数据!$A:$R,COLUMN(O7),0))</f>
        <v>0.1499</v>
      </c>
      <c r="P15" s="20">
        <f>IF(VLOOKUP($A$15,数据!$A:$R,COLUMN(P7),0)=0,"",VLOOKUP($A$15,数据!$A:$R,COLUMN(P7),0))</f>
        <v>0.1499</v>
      </c>
      <c r="Q15" s="20" t="str">
        <f>IF(VLOOKUP($A$15,数据!$A:$R,COLUMN(Q7),0)=0,"",VLOOKUP($A$15,数据!$A:$R,COLUMN(Q7),0))</f>
        <v/>
      </c>
      <c r="R15" s="20" t="str">
        <f>IF(VLOOKUP($A$15,数据!$A:$R,COLUMN(R7),0)=0,"",VLOOKUP($A$15,数据!$A:$R,COLUMN(R7),0))</f>
        <v/>
      </c>
      <c r="S15" s="20" t="e">
        <f>IF(VLOOKUP($A$15,数据!$A:$R,COLUMN(S7),0)=0,"",VLOOKUP($A$15,数据!$A:$R,COLUMN(S7),0))</f>
        <v>#REF!</v>
      </c>
      <c r="T15" s="20" t="e">
        <f>IF(VLOOKUP($A$15,数据!$A:$R,COLUMN(T7),0)=0,"",VLOOKUP($A$15,数据!$A:$R,COLUMN(T7),0))</f>
        <v>#REF!</v>
      </c>
      <c r="U15" s="20" t="e">
        <f>IF(VLOOKUP($A$15,数据!$A:$R,COLUMN(U7),0)=0,"",VLOOKUP($A$15,数据!$A:$R,COLUMN(U7),0))</f>
        <v>#REF!</v>
      </c>
      <c r="V15" s="20" t="e">
        <f>IF(VLOOKUP($A$15,数据!$A:$R,COLUMN(V7),0)=0,"",VLOOKUP($A$15,数据!$A:$R,COLUMN(V7),0))</f>
        <v>#REF!</v>
      </c>
      <c r="W15" s="20" t="e">
        <f>IF(VLOOKUP($A$15,数据!$A:$R,COLUMN(W7),0)=0,"",VLOOKUP($A$15,数据!$A:$R,COLUMN(W7),0))</f>
        <v>#REF!</v>
      </c>
      <c r="X15" s="20" t="e">
        <f>IF(VLOOKUP($A$15,数据!$A:$R,COLUMN(X7),0)=0,"",VLOOKUP($A$15,数据!$A:$R,COLUMN(X7),0))</f>
        <v>#REF!</v>
      </c>
      <c r="Y15" s="20" t="e">
        <f>IF(VLOOKUP($A$15,数据!$A:$R,COLUMN(Y7),0)=0,"",VLOOKUP($A$15,数据!$A:$R,COLUMN(Y7),0))</f>
        <v>#REF!</v>
      </c>
      <c r="Z15" s="20" t="e">
        <f>IF(VLOOKUP($A$15,数据!$A:$R,COLUMN(Z7),0)=0,"",VLOOKUP($A$15,数据!$A:$R,COLUMN(Z7),0))</f>
        <v>#REF!</v>
      </c>
      <c r="AA15" s="20" t="e">
        <f>IF(VLOOKUP($A$15,数据!$A:$R,COLUMN(AA7),0)=0,"",VLOOKUP($A$15,数据!$A:$R,COLUMN(AA7),0))</f>
        <v>#REF!</v>
      </c>
      <c r="AB15" s="20" t="e">
        <f>IF(VLOOKUP($A$15,数据!$A:$R,COLUMN(AB7),0)=0,"",VLOOKUP($A$15,数据!$A:$R,COLUMN(AB7),0))</f>
        <v>#REF!</v>
      </c>
      <c r="AC15" s="20" t="e">
        <f>IF(VLOOKUP($A$15,数据!$A:$R,COLUMN(AC7),0)=0,"",VLOOKUP($A$15,数据!$A:$R,COLUMN(AC7),0))</f>
        <v>#REF!</v>
      </c>
      <c r="AD15" s="20" t="e">
        <f>IF(VLOOKUP($A$15,数据!$A:$R,COLUMN(AD7),0)=0,"",VLOOKUP($A$15,数据!$A:$R,COLUMN(AD7),0))</f>
        <v>#REF!</v>
      </c>
      <c r="AE15" s="20" t="e">
        <f>IF(VLOOKUP($A$15,数据!$A:$R,COLUMN(AE7),0)=0,"",VLOOKUP($A$15,数据!$A:$R,COLUMN(AE7),0))</f>
        <v>#REF!</v>
      </c>
      <c r="AF15" s="20" t="e">
        <f>IF(VLOOKUP($A$15,数据!$A:$R,COLUMN(AF7),0)=0,"",VLOOKUP($A$15,数据!$A:$R,COLUMN(AF7),0))</f>
        <v>#REF!</v>
      </c>
      <c r="AG15" s="20" t="e">
        <f>IF(VLOOKUP($A$15,数据!$A:$R,COLUMN(AG7),0)=0,"",VLOOKUP($A$15,数据!$A:$R,COLUMN(AG7),0))</f>
        <v>#REF!</v>
      </c>
      <c r="AH15" s="20" t="e">
        <f>IF(VLOOKUP($A$15,数据!$A:$R,COLUMN(AH7),0)=0,"",VLOOKUP($A$15,数据!$A:$R,COLUMN(AH7),0))</f>
        <v>#REF!</v>
      </c>
      <c r="AI15" s="20" t="e">
        <f>IF(VLOOKUP($A$15,数据!$A:$R,COLUMN(AI7),0)=0,"",VLOOKUP($A$15,数据!$A:$R,COLUMN(AI7),0))</f>
        <v>#REF!</v>
      </c>
    </row>
    <row r="16" ht="25.5" customHeight="1" spans="1:35">
      <c r="A16" s="19" t="str">
        <f>数据!A38</f>
        <v>优秀区间值比例</v>
      </c>
      <c r="B16" s="20">
        <f>IF(VLOOKUP($A$16,数据!$A:$R,COLUMN(B8),0)=0,"",VLOOKUP($A$16,数据!$A:$R,COLUMN(B8),0))</f>
        <v>0.1</v>
      </c>
      <c r="C16" s="20">
        <f>IF(VLOOKUP($A$16,数据!$A:$R,COLUMN(C8),0)=0,"",VLOOKUP($A$16,数据!$A:$R,COLUMN(C8),0))</f>
        <v>0.1</v>
      </c>
      <c r="D16" s="20">
        <f>IF(VLOOKUP($A$16,数据!$A:$R,COLUMN(D8),0)=0,"",VLOOKUP($A$16,数据!$A:$R,COLUMN(D8),0))</f>
        <v>0.1</v>
      </c>
      <c r="E16" s="20">
        <f>IF(VLOOKUP($A$16,数据!$A:$R,COLUMN(E8),0)=0,"",VLOOKUP($A$16,数据!$A:$R,COLUMN(E8),0))</f>
        <v>0.1</v>
      </c>
      <c r="F16" s="20">
        <f>IF(VLOOKUP($A$16,数据!$A:$R,COLUMN(F8),0)=0,"",VLOOKUP($A$16,数据!$A:$R,COLUMN(F8),0))</f>
        <v>0.1</v>
      </c>
      <c r="G16" s="20">
        <f>IF(VLOOKUP($A$16,数据!$A:$R,COLUMN(G8),0)=0,"",VLOOKUP($A$16,数据!$A:$R,COLUMN(G8),0))</f>
        <v>0.1</v>
      </c>
      <c r="H16" s="20">
        <f>IF(VLOOKUP($A$16,数据!$A:$R,COLUMN(H8),0)=0,"",VLOOKUP($A$16,数据!$A:$R,COLUMN(H8),0))</f>
        <v>0.1</v>
      </c>
      <c r="I16" s="20">
        <f>IF(VLOOKUP($A$16,数据!$A:$R,COLUMN(I8),0)=0,"",VLOOKUP($A$16,数据!$A:$R,COLUMN(I8),0))</f>
        <v>0.1</v>
      </c>
      <c r="J16" s="20">
        <f>IF(VLOOKUP($A$16,数据!$A:$R,COLUMN(J8),0)=0,"",VLOOKUP($A$16,数据!$A:$R,COLUMN(J8),0))</f>
        <v>0.1</v>
      </c>
      <c r="K16" s="20">
        <f>IF(VLOOKUP($A$16,数据!$A:$R,COLUMN(K8),0)=0,"",VLOOKUP($A$16,数据!$A:$R,COLUMN(K8),0))</f>
        <v>0.1</v>
      </c>
      <c r="L16" s="20">
        <f>IF(VLOOKUP($A$16,数据!$A:$R,COLUMN(L8),0)=0,"",VLOOKUP($A$16,数据!$A:$R,COLUMN(L8),0))</f>
        <v>0.1</v>
      </c>
      <c r="M16" s="20">
        <f>IF(VLOOKUP($A$16,数据!$A:$R,COLUMN(M8),0)=0,"",VLOOKUP($A$16,数据!$A:$R,COLUMN(M8),0))</f>
        <v>0.1</v>
      </c>
      <c r="N16" s="20">
        <f>IF(VLOOKUP($A$16,数据!$A:$R,COLUMN(N8),0)=0,"",VLOOKUP($A$16,数据!$A:$R,COLUMN(N8),0))</f>
        <v>0.1</v>
      </c>
      <c r="O16" s="20">
        <f>IF(VLOOKUP($A$16,数据!$A:$R,COLUMN(O8),0)=0,"",VLOOKUP($A$16,数据!$A:$R,COLUMN(O8),0))</f>
        <v>0.1</v>
      </c>
      <c r="P16" s="20">
        <f>IF(VLOOKUP($A$16,数据!$A:$R,COLUMN(P8),0)=0,"",VLOOKUP($A$16,数据!$A:$R,COLUMN(P8),0))</f>
        <v>0.1</v>
      </c>
      <c r="Q16" s="20" t="str">
        <f>IF(VLOOKUP($A$16,数据!$A:$R,COLUMN(Q8),0)=0,"",VLOOKUP($A$16,数据!$A:$R,COLUMN(Q8),0))</f>
        <v/>
      </c>
      <c r="R16" s="20" t="str">
        <f>IF(VLOOKUP($A$16,数据!$A:$R,COLUMN(R8),0)=0,"",VLOOKUP($A$16,数据!$A:$R,COLUMN(R8),0))</f>
        <v/>
      </c>
      <c r="S16" s="20" t="e">
        <f>IF(VLOOKUP($A$16,数据!$A:$R,COLUMN(S8),0)=0,"",VLOOKUP($A$16,数据!$A:$R,COLUMN(S8),0))</f>
        <v>#REF!</v>
      </c>
      <c r="T16" s="20" t="e">
        <f>IF(VLOOKUP($A$16,数据!$A:$R,COLUMN(T8),0)=0,"",VLOOKUP($A$16,数据!$A:$R,COLUMN(T8),0))</f>
        <v>#REF!</v>
      </c>
      <c r="U16" s="20" t="e">
        <f>IF(VLOOKUP($A$16,数据!$A:$R,COLUMN(U8),0)=0,"",VLOOKUP($A$16,数据!$A:$R,COLUMN(U8),0))</f>
        <v>#REF!</v>
      </c>
      <c r="V16" s="20" t="e">
        <f>IF(VLOOKUP($A$16,数据!$A:$R,COLUMN(V8),0)=0,"",VLOOKUP($A$16,数据!$A:$R,COLUMN(V8),0))</f>
        <v>#REF!</v>
      </c>
      <c r="W16" s="20" t="e">
        <f>IF(VLOOKUP($A$16,数据!$A:$R,COLUMN(W8),0)=0,"",VLOOKUP($A$16,数据!$A:$R,COLUMN(W8),0))</f>
        <v>#REF!</v>
      </c>
      <c r="X16" s="20" t="e">
        <f>IF(VLOOKUP($A$16,数据!$A:$R,COLUMN(X8),0)=0,"",VLOOKUP($A$16,数据!$A:$R,COLUMN(X8),0))</f>
        <v>#REF!</v>
      </c>
      <c r="Y16" s="20" t="e">
        <f>IF(VLOOKUP($A$16,数据!$A:$R,COLUMN(Y8),0)=0,"",VLOOKUP($A$16,数据!$A:$R,COLUMN(Y8),0))</f>
        <v>#REF!</v>
      </c>
      <c r="Z16" s="20" t="e">
        <f>IF(VLOOKUP($A$16,数据!$A:$R,COLUMN(Z8),0)=0,"",VLOOKUP($A$16,数据!$A:$R,COLUMN(Z8),0))</f>
        <v>#REF!</v>
      </c>
      <c r="AA16" s="20" t="e">
        <f>IF(VLOOKUP($A$16,数据!$A:$R,COLUMN(AA8),0)=0,"",VLOOKUP($A$16,数据!$A:$R,COLUMN(AA8),0))</f>
        <v>#REF!</v>
      </c>
      <c r="AB16" s="20" t="e">
        <f>IF(VLOOKUP($A$16,数据!$A:$R,COLUMN(AB8),0)=0,"",VLOOKUP($A$16,数据!$A:$R,COLUMN(AB8),0))</f>
        <v>#REF!</v>
      </c>
      <c r="AC16" s="20" t="e">
        <f>IF(VLOOKUP($A$16,数据!$A:$R,COLUMN(AC8),0)=0,"",VLOOKUP($A$16,数据!$A:$R,COLUMN(AC8),0))</f>
        <v>#REF!</v>
      </c>
      <c r="AD16" s="20" t="e">
        <f>IF(VLOOKUP($A$16,数据!$A:$R,COLUMN(AD8),0)=0,"",VLOOKUP($A$16,数据!$A:$R,COLUMN(AD8),0))</f>
        <v>#REF!</v>
      </c>
      <c r="AE16" s="20" t="e">
        <f>IF(VLOOKUP($A$16,数据!$A:$R,COLUMN(AE8),0)=0,"",VLOOKUP($A$16,数据!$A:$R,COLUMN(AE8),0))</f>
        <v>#REF!</v>
      </c>
      <c r="AF16" s="20" t="e">
        <f>IF(VLOOKUP($A$16,数据!$A:$R,COLUMN(AF8),0)=0,"",VLOOKUP($A$16,数据!$A:$R,COLUMN(AF8),0))</f>
        <v>#REF!</v>
      </c>
      <c r="AG16" s="20" t="e">
        <f>IF(VLOOKUP($A$16,数据!$A:$R,COLUMN(AG8),0)=0,"",VLOOKUP($A$16,数据!$A:$R,COLUMN(AG8),0))</f>
        <v>#REF!</v>
      </c>
      <c r="AH16" s="20" t="e">
        <f>IF(VLOOKUP($A$16,数据!$A:$R,COLUMN(AH8),0)=0,"",VLOOKUP($A$16,数据!$A:$R,COLUMN(AH8),0))</f>
        <v>#REF!</v>
      </c>
      <c r="AI16" s="20" t="e">
        <f>IF(VLOOKUP($A$16,数据!$A:$R,COLUMN(AI8),0)=0,"",VLOOKUP($A$16,数据!$A:$R,COLUMN(AI8),0))</f>
        <v>#REF!</v>
      </c>
    </row>
    <row r="17" spans="26:34">
      <c r="Z17" s="21"/>
      <c r="AA17" s="21"/>
      <c r="AB17" s="21"/>
      <c r="AC17" s="21"/>
      <c r="AD17" s="21"/>
      <c r="AE17" s="21"/>
      <c r="AF17" s="21"/>
      <c r="AG17" s="21"/>
      <c r="AH17" s="21"/>
    </row>
    <row r="18" spans="26:34">
      <c r="Z18" s="21"/>
      <c r="AA18" s="21"/>
      <c r="AB18" s="21"/>
      <c r="AC18" s="21"/>
      <c r="AD18" s="21"/>
      <c r="AE18" s="21"/>
      <c r="AF18" s="21"/>
      <c r="AG18" s="21"/>
      <c r="AH18" s="21"/>
    </row>
    <row r="19" spans="26:34">
      <c r="Z19" s="21"/>
      <c r="AA19" s="21"/>
      <c r="AB19" s="21"/>
      <c r="AC19" s="21"/>
      <c r="AD19" s="21"/>
      <c r="AE19" s="21"/>
      <c r="AF19" s="21"/>
      <c r="AG19" s="21"/>
      <c r="AH19" s="21"/>
    </row>
    <row r="20" spans="26:34">
      <c r="Z20" s="21"/>
      <c r="AA20" s="21"/>
      <c r="AB20" s="21"/>
      <c r="AC20" s="21"/>
      <c r="AD20" s="21"/>
      <c r="AE20" s="21"/>
      <c r="AF20" s="21"/>
      <c r="AG20" s="21"/>
      <c r="AH20" s="21"/>
    </row>
    <row r="21" spans="26:34">
      <c r="Z21" s="21"/>
      <c r="AA21" s="21"/>
      <c r="AB21" s="21"/>
      <c r="AC21" s="21"/>
      <c r="AD21" s="21"/>
      <c r="AE21" s="21"/>
      <c r="AF21" s="21"/>
      <c r="AG21" s="21"/>
      <c r="AH21" s="21"/>
    </row>
    <row r="22" spans="26:34">
      <c r="Z22" s="21"/>
      <c r="AA22" s="21"/>
      <c r="AB22" s="21"/>
      <c r="AC22" s="21"/>
      <c r="AD22" s="21"/>
      <c r="AE22" s="21"/>
      <c r="AF22" s="21"/>
      <c r="AG22" s="21"/>
      <c r="AH22" s="21"/>
    </row>
    <row r="23" spans="26:34">
      <c r="Z23" s="21"/>
      <c r="AA23" s="21"/>
      <c r="AB23" s="21"/>
      <c r="AC23" s="21"/>
      <c r="AD23" s="21"/>
      <c r="AE23" s="21"/>
      <c r="AF23" s="21"/>
      <c r="AG23" s="21"/>
      <c r="AH23" s="21"/>
    </row>
    <row r="24" spans="26:34">
      <c r="Z24" s="21"/>
      <c r="AA24" s="21"/>
      <c r="AB24" s="21"/>
      <c r="AC24" s="21"/>
      <c r="AD24" s="21"/>
      <c r="AE24" s="21"/>
      <c r="AF24" s="21"/>
      <c r="AG24" s="21"/>
      <c r="AH24" s="21"/>
    </row>
    <row r="25" spans="26:34">
      <c r="Z25" s="21"/>
      <c r="AA25" s="21"/>
      <c r="AB25" s="21"/>
      <c r="AC25" s="21"/>
      <c r="AD25" s="21"/>
      <c r="AE25" s="21"/>
      <c r="AF25" s="21"/>
      <c r="AG25" s="21"/>
      <c r="AH25" s="21"/>
    </row>
    <row r="26" spans="26:34">
      <c r="Z26" s="21"/>
      <c r="AA26" s="21"/>
      <c r="AB26" s="21"/>
      <c r="AC26" s="21"/>
      <c r="AD26" s="21"/>
      <c r="AE26" s="21"/>
      <c r="AF26" s="21"/>
      <c r="AG26" s="21"/>
      <c r="AH26" s="21"/>
    </row>
    <row r="27" spans="26:34">
      <c r="Z27" s="21"/>
      <c r="AA27" s="21"/>
      <c r="AB27" s="21"/>
      <c r="AC27" s="21"/>
      <c r="AD27" s="21"/>
      <c r="AE27" s="21"/>
      <c r="AF27" s="21"/>
      <c r="AG27" s="21"/>
      <c r="AH27" s="21"/>
    </row>
    <row r="28" spans="26:34">
      <c r="Z28" s="21"/>
      <c r="AA28" s="21"/>
      <c r="AB28" s="21"/>
      <c r="AC28" s="21"/>
      <c r="AD28" s="21"/>
      <c r="AE28" s="21"/>
      <c r="AF28" s="21"/>
      <c r="AG28" s="21"/>
      <c r="AH28" s="21"/>
    </row>
    <row r="29" spans="26:34">
      <c r="Z29" s="21"/>
      <c r="AA29" s="21"/>
      <c r="AB29" s="21"/>
      <c r="AC29" s="21"/>
      <c r="AD29" s="21"/>
      <c r="AE29" s="21"/>
      <c r="AF29" s="21"/>
      <c r="AG29" s="21"/>
      <c r="AH29" s="21"/>
    </row>
    <row r="30" spans="26:34">
      <c r="Z30" s="21"/>
      <c r="AA30" s="21"/>
      <c r="AB30" s="21"/>
      <c r="AC30" s="21"/>
      <c r="AD30" s="21"/>
      <c r="AE30" s="21"/>
      <c r="AF30" s="21"/>
      <c r="AG30" s="21"/>
      <c r="AH30" s="21"/>
    </row>
    <row r="31" spans="26:34">
      <c r="Z31" s="21"/>
      <c r="AA31" s="21"/>
      <c r="AB31" s="21"/>
      <c r="AC31" s="21"/>
      <c r="AD31" s="21"/>
      <c r="AE31" s="21"/>
      <c r="AF31" s="21"/>
      <c r="AG31" s="21"/>
      <c r="AH31" s="21"/>
    </row>
    <row r="32" spans="26:34">
      <c r="Z32" s="21"/>
      <c r="AA32" s="21"/>
      <c r="AB32" s="21"/>
      <c r="AC32" s="21"/>
      <c r="AD32" s="21"/>
      <c r="AE32" s="21"/>
      <c r="AF32" s="21"/>
      <c r="AG32" s="21"/>
      <c r="AH32" s="21"/>
    </row>
    <row r="33" spans="26:34">
      <c r="Z33" s="21"/>
      <c r="AA33" s="21"/>
      <c r="AB33" s="21"/>
      <c r="AC33" s="21"/>
      <c r="AD33" s="21"/>
      <c r="AE33" s="21"/>
      <c r="AF33" s="21"/>
      <c r="AG33" s="21"/>
      <c r="AH33" s="21"/>
    </row>
    <row r="34" spans="26:34">
      <c r="Z34" s="21"/>
      <c r="AA34" s="21"/>
      <c r="AB34" s="21"/>
      <c r="AC34" s="21"/>
      <c r="AD34" s="21"/>
      <c r="AE34" s="21"/>
      <c r="AF34" s="21"/>
      <c r="AG34" s="21"/>
      <c r="AH34" s="21"/>
    </row>
    <row r="35" spans="26:34">
      <c r="Z35" s="21"/>
      <c r="AA35" s="21"/>
      <c r="AB35" s="21"/>
      <c r="AC35" s="21"/>
      <c r="AD35" s="21"/>
      <c r="AE35" s="21"/>
      <c r="AF35" s="21"/>
      <c r="AG35" s="21"/>
      <c r="AH35" s="21"/>
    </row>
    <row r="36" spans="26:34">
      <c r="Z36" s="21"/>
      <c r="AA36" s="21"/>
      <c r="AB36" s="21"/>
      <c r="AC36" s="21"/>
      <c r="AD36" s="21"/>
      <c r="AE36" s="21"/>
      <c r="AF36" s="21"/>
      <c r="AG36" s="21"/>
      <c r="AH36" s="21"/>
    </row>
    <row r="37" spans="26:34"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ht="41.25" customHeight="1" spans="1:34">
      <c r="A39" s="22" t="s">
        <v>108</v>
      </c>
      <c r="B39" s="22"/>
      <c r="C39" s="22"/>
      <c r="D39" s="22"/>
      <c r="E39" s="22"/>
      <c r="F39" s="22"/>
      <c r="G39" s="22"/>
      <c r="H39" s="22"/>
      <c r="I39" s="30" t="s">
        <v>109</v>
      </c>
      <c r="J39" s="30"/>
      <c r="K39" s="30"/>
      <c r="L39" s="30"/>
      <c r="M39" s="30"/>
      <c r="N39" s="30"/>
      <c r="O39" s="30"/>
      <c r="P39" s="30"/>
      <c r="Q39" s="30"/>
      <c r="R39" s="3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ht="24" customHeight="1" spans="1:34">
      <c r="A40" s="23" t="s">
        <v>110</v>
      </c>
      <c r="B40" s="24" t="str">
        <f t="array" ref="B40">IF(ISERROR(INDEX($6:$6,SMALL(IF(($B$11:$AI$11&gt;=数据!$AA$15),COLUMN($B:$AI),256),COLUMN(A1)))&amp;""),"",INDEX($6:$6,SMALL(IF(($B$11:$AI$11&gt;=数据!$AA$15),COLUMN($B:$AI),256),COLUMN(A1)))&amp;"")</f>
        <v>指标1</v>
      </c>
      <c r="C40" s="24" t="str">
        <f t="array" ref="C40">IF(ISERROR(INDEX($6:$6,SMALL(IF(($B$11:$AI$11&gt;=数据!$AA$15),COLUMN($B:$AI),256),COLUMN(B1)))&amp;""),"",INDEX($6:$6,SMALL(IF(($B$11:$AI$11&gt;=数据!$AA$15),COLUMN($B:$AI),256),COLUMN(B1)))&amp;"")</f>
        <v>指标4</v>
      </c>
      <c r="D40" s="24" t="str">
        <f t="array" ref="D40">IF(ISERROR(INDEX($6:$6,SMALL(IF(($B$11:$AI$11&gt;=数据!$AA$15),COLUMN($B:$AI),256),COLUMN(C1)))&amp;""),"",INDEX($6:$6,SMALL(IF(($B$11:$AI$11&gt;=数据!$AA$15),COLUMN($B:$AI),256),COLUMN(C1)))&amp;"")</f>
        <v>指标7</v>
      </c>
      <c r="E40" s="24" t="str">
        <f t="array" ref="E40">IF(ISERROR(INDEX($6:$6,SMALL(IF(($B$11:$AI$11&gt;=数据!$AA$15),COLUMN($B:$AI),256),COLUMN(D1)))&amp;""),"",INDEX($6:$6,SMALL(IF(($B$11:$AI$11&gt;=数据!$AA$15),COLUMN($B:$AI),256),COLUMN(D1)))&amp;"")</f>
        <v>指标14</v>
      </c>
      <c r="F40" s="24" t="str">
        <f t="array" ref="F40">IF(ISERROR(INDEX($6:$6,SMALL(IF(($B$11:$AI$11&gt;=数据!$AA$15),COLUMN($B:$AI),256),COLUMN(E1)))&amp;""),"",INDEX($6:$6,SMALL(IF(($B$11:$AI$11&gt;=数据!$AA$15),COLUMN($B:$AI),256),COLUMN(E1)))&amp;"")</f>
        <v/>
      </c>
      <c r="G40" s="24" t="str">
        <f t="array" ref="G40">IF(ISERROR(INDEX($6:$6,SMALL(IF(($B$11:$AI$11&gt;=数据!$AA$15),COLUMN($B:$AI),256),COLUMN(F1)))&amp;""),"",INDEX($6:$6,SMALL(IF(($B$11:$AI$11&gt;=数据!$AA$15),COLUMN($B:$AI),256),COLUMN(F1)))&amp;"")</f>
        <v/>
      </c>
      <c r="H40" s="24" t="str">
        <f t="array" ref="H40">IF(ISERROR(INDEX($6:$6,SMALL(IF(($B$11:$AI$11&gt;=数据!$AA$15),COLUMN($B:$AI),256),COLUMN(G1)))&amp;""),"",INDEX($6:$6,SMALL(IF(($B$11:$AI$11&gt;=数据!$AA$15),COLUMN($B:$AI),256),COLUMN(G1)))&amp;"")</f>
        <v/>
      </c>
      <c r="I40" s="24" t="str">
        <f t="array" ref="I40">IF(ISERROR(INDEX($6:$6,SMALL(IF(($B$11:$AI$11&gt;=数据!$AA$15),COLUMN($B:$AI),256),COLUMN(H1)))&amp;""),"",INDEX($6:$6,SMALL(IF(($B$11:$AI$11&gt;=数据!$AA$15),COLUMN($B:$AI),256),COLUMN(H1)))&amp;"")</f>
        <v/>
      </c>
      <c r="J40" s="24" t="str">
        <f t="array" ref="J40">IF(ISERROR(INDEX($6:$6,SMALL(IF(($B$11:$AI$11&gt;=数据!$AA$15),COLUMN($B:$AI),256),COLUMN(I1)))&amp;""),"",INDEX($6:$6,SMALL(IF(($B$11:$AI$11&gt;=数据!$AA$15),COLUMN($B:$AI),256),COLUMN(I1)))&amp;"")</f>
        <v/>
      </c>
      <c r="K40" s="24" t="str">
        <f t="array" ref="K40">IF(ISERROR(INDEX($6:$6,SMALL(IF(($B$11:$AI$11&gt;=数据!$AA$15),COLUMN($B:$AI),256),COLUMN(J1)))&amp;""),"",INDEX($6:$6,SMALL(IF(($B$11:$AI$11&gt;=数据!$AA$15),COLUMN($B:$AI),256),COLUMN(J1)))&amp;"")</f>
        <v/>
      </c>
      <c r="L40" s="24" t="str">
        <f t="array" ref="L40">IF(ISERROR(INDEX($6:$6,SMALL(IF(($B$11:$AI$11&gt;=数据!$AA$15),COLUMN($B:$AI),256),COLUMN(K1)))&amp;""),"",INDEX($6:$6,SMALL(IF(($B$11:$AI$11&gt;=数据!$AA$15),COLUMN($B:$AI),256),COLUMN(K1)))&amp;"")</f>
        <v/>
      </c>
      <c r="M40" s="24" t="str">
        <f t="array" ref="M40">IF(ISERROR(INDEX($6:$6,SMALL(IF(($B$11:$AI$11&gt;=数据!$AA$15),COLUMN($B:$AI),256),COLUMN(L1)))&amp;""),"",INDEX($6:$6,SMALL(IF(($B$11:$AI$11&gt;=数据!$AA$15),COLUMN($B:$AI),256),COLUMN(L1)))&amp;"")</f>
        <v/>
      </c>
      <c r="N40" s="24" t="str">
        <f t="array" ref="N40">IF(ISERROR(INDEX($6:$6,SMALL(IF(($B$11:$AI$11&gt;=数据!$AA$15),COLUMN($B:$AI),256),COLUMN(M1)))&amp;""),"",INDEX($6:$6,SMALL(IF(($B$11:$AI$11&gt;=数据!$AA$15),COLUMN($B:$AI),256),COLUMN(M1)))&amp;"")</f>
        <v/>
      </c>
      <c r="O40" s="24" t="str">
        <f t="array" ref="O40">IF(ISERROR(INDEX($6:$6,SMALL(IF(($B$11:$AI$11&gt;=数据!$AA$15),COLUMN($B:$AI),256),COLUMN(N1)))&amp;""),"",INDEX($6:$6,SMALL(IF(($B$11:$AI$11&gt;=数据!$AA$15),COLUMN($B:$AI),256),COLUMN(N1)))&amp;"")</f>
        <v/>
      </c>
      <c r="P40" s="24" t="str">
        <f t="array" ref="P40">IF(ISERROR(INDEX($6:$6,SMALL(IF(($B$11:$AI$11&gt;=数据!$AA$15),COLUMN($B:$AI),256),COLUMN(O1)))&amp;""),"",INDEX($6:$6,SMALL(IF(($B$11:$AI$11&gt;=数据!$AA$15),COLUMN($B:$AI),256),COLUMN(O1)))&amp;"")</f>
        <v/>
      </c>
      <c r="Q40" s="24" t="str">
        <f t="array" ref="Q40">IF(ISERROR(INDEX($6:$6,SMALL(IF(($B$11:$AI$11&gt;=数据!$AA$15),COLUMN($B:$AI),256),COLUMN(P1)))&amp;""),"",INDEX($6:$6,SMALL(IF(($B$11:$AI$11&gt;=数据!$AA$15),COLUMN($B:$AI),256),COLUMN(P1)))&amp;"")</f>
        <v/>
      </c>
      <c r="R40" s="24" t="str">
        <f t="array" ref="R40">IF(ISERROR(INDEX($6:$6,SMALL(IF(($B$11:$AI$11&gt;=数据!$AA$15),COLUMN($B:$AI),256),COLUMN(Q1)))&amp;""),"",INDEX($6:$6,SMALL(IF(($B$11:$AI$11&gt;=数据!$AA$15),COLUMN($B:$AI),256),COLUMN(Q1)))&amp;"")</f>
        <v/>
      </c>
      <c r="S40" s="37" t="s">
        <v>111</v>
      </c>
      <c r="T40" s="38"/>
      <c r="U40" s="38"/>
      <c r="V40" s="38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ht="40.5" customHeight="1" spans="1:34">
      <c r="A41" s="25" t="s">
        <v>29</v>
      </c>
      <c r="B41" s="26" t="str">
        <f>INDEX($8:$8,MATCH(B40,$6:$6,0))</f>
        <v>工作计划拟定与执行</v>
      </c>
      <c r="C41" s="26" t="str">
        <f t="shared" ref="C41:R41" si="1">INDEX($8:$8,MATCH(C40,$6:$6,0))</f>
        <v>重点客户开发完成率</v>
      </c>
      <c r="D41" s="26" t="str">
        <f t="shared" si="1"/>
        <v>销售呆账发生率</v>
      </c>
      <c r="E41" s="26" t="str">
        <f t="shared" si="1"/>
        <v>愿望与态度</v>
      </c>
      <c r="F41" s="26" t="str">
        <f t="shared" si="1"/>
        <v/>
      </c>
      <c r="G41" s="26" t="str">
        <f t="shared" si="1"/>
        <v/>
      </c>
      <c r="H41" s="26" t="str">
        <f t="shared" si="1"/>
        <v/>
      </c>
      <c r="I41" s="26" t="str">
        <f t="shared" si="1"/>
        <v/>
      </c>
      <c r="J41" s="26" t="str">
        <f t="shared" si="1"/>
        <v/>
      </c>
      <c r="K41" s="26" t="str">
        <f t="shared" si="1"/>
        <v/>
      </c>
      <c r="L41" s="26" t="str">
        <f t="shared" si="1"/>
        <v/>
      </c>
      <c r="M41" s="26" t="str">
        <f t="shared" si="1"/>
        <v/>
      </c>
      <c r="N41" s="26" t="str">
        <f t="shared" si="1"/>
        <v/>
      </c>
      <c r="O41" s="26" t="str">
        <f t="shared" si="1"/>
        <v/>
      </c>
      <c r="P41" s="26" t="str">
        <f t="shared" si="1"/>
        <v/>
      </c>
      <c r="Q41" s="26" t="str">
        <f t="shared" si="1"/>
        <v/>
      </c>
      <c r="R41" s="26" t="str">
        <f t="shared" si="1"/>
        <v/>
      </c>
      <c r="S41" s="37"/>
      <c r="T41" s="38"/>
      <c r="U41" s="38"/>
      <c r="V41" s="38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ht="24" customHeight="1" spans="1:34">
      <c r="A42" s="25" t="s">
        <v>107</v>
      </c>
      <c r="B42" s="27">
        <f>INDEX($11:$11,MATCH(B40,$6:$6,0))</f>
        <v>0.9</v>
      </c>
      <c r="C42" s="27">
        <f t="shared" ref="C42:R42" si="2">INDEX($11:$11,MATCH(C40,$6:$6,0))</f>
        <v>0.9</v>
      </c>
      <c r="D42" s="27">
        <f t="shared" si="2"/>
        <v>1</v>
      </c>
      <c r="E42" s="27">
        <f t="shared" si="2"/>
        <v>1</v>
      </c>
      <c r="F42" s="27" t="str">
        <f t="shared" si="2"/>
        <v/>
      </c>
      <c r="G42" s="27" t="str">
        <f t="shared" si="2"/>
        <v/>
      </c>
      <c r="H42" s="27" t="str">
        <f t="shared" si="2"/>
        <v/>
      </c>
      <c r="I42" s="27" t="str">
        <f t="shared" si="2"/>
        <v/>
      </c>
      <c r="J42" s="27" t="str">
        <f t="shared" si="2"/>
        <v/>
      </c>
      <c r="K42" s="27" t="str">
        <f t="shared" si="2"/>
        <v/>
      </c>
      <c r="L42" s="27" t="str">
        <f t="shared" si="2"/>
        <v/>
      </c>
      <c r="M42" s="27" t="str">
        <f t="shared" si="2"/>
        <v/>
      </c>
      <c r="N42" s="27" t="str">
        <f t="shared" si="2"/>
        <v/>
      </c>
      <c r="O42" s="27" t="str">
        <f t="shared" si="2"/>
        <v/>
      </c>
      <c r="P42" s="27" t="str">
        <f t="shared" si="2"/>
        <v/>
      </c>
      <c r="Q42" s="27" t="str">
        <f t="shared" si="2"/>
        <v/>
      </c>
      <c r="R42" s="27" t="str">
        <f t="shared" si="2"/>
        <v/>
      </c>
      <c r="S42" s="37"/>
      <c r="T42" s="38"/>
      <c r="U42" s="38"/>
      <c r="V42" s="38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ht="24.75" customHeight="1" spans="1:34">
      <c r="A43" s="23" t="s">
        <v>112</v>
      </c>
      <c r="B43" s="24" t="str">
        <f t="array" ref="B43">IF(ISERROR(INDEX($6:$6,SMALL(IF(($B$11:$AI$11&gt;=数据!$AA$14)*($B$11:$AI$11&lt;=数据!$AC$14),COLUMN($B:$AI),256),COLUMN(A1)))&amp;""),"",INDEX($6:$6,SMALL(IF(($B$11:$AI$11&gt;=数据!$AA$14)*($B$11:$AI$11&lt;=数据!$AC$14),COLUMN($B:$AI),256),COLUMN(A1)))&amp;"")</f>
        <v>指标2</v>
      </c>
      <c r="C43" s="24" t="str">
        <f t="array" ref="C43">IF(ISERROR(INDEX($6:$6,SMALL(IF(($B$11:$AI$11&gt;=数据!$AA$14)*($B$11:$AI$11&lt;=数据!$AC$14),COLUMN($B:$AI),256),COLUMN(B1)))&amp;""),"",INDEX($6:$6,SMALL(IF(($B$11:$AI$11&gt;=数据!$AA$14)*($B$11:$AI$11&lt;=数据!$AC$14),COLUMN($B:$AI),256),COLUMN(B1)))&amp;"")</f>
        <v>指标3</v>
      </c>
      <c r="D43" s="24" t="str">
        <f t="array" ref="D43">IF(ISERROR(INDEX($6:$6,SMALL(IF(($B$11:$AI$11&gt;=数据!$AA$14)*($B$11:$AI$11&lt;=数据!$AC$14),COLUMN($B:$AI),256),COLUMN(C1)))&amp;""),"",INDEX($6:$6,SMALL(IF(($B$11:$AI$11&gt;=数据!$AA$14)*($B$11:$AI$11&lt;=数据!$AC$14),COLUMN($B:$AI),256),COLUMN(C1)))&amp;"")</f>
        <v>指标6</v>
      </c>
      <c r="E43" s="24" t="str">
        <f t="array" ref="E43">IF(ISERROR(INDEX($6:$6,SMALL(IF(($B$11:$AI$11&gt;=数据!$AA$14)*($B$11:$AI$11&lt;=数据!$AC$14),COLUMN($B:$AI),256),COLUMN(D1)))&amp;""),"",INDEX($6:$6,SMALL(IF(($B$11:$AI$11&gt;=数据!$AA$14)*($B$11:$AI$11&lt;=数据!$AC$14),COLUMN($B:$AI),256),COLUMN(D1)))&amp;"")</f>
        <v>指标8</v>
      </c>
      <c r="F43" s="24" t="str">
        <f t="array" ref="F43">IF(ISERROR(INDEX($6:$6,SMALL(IF(($B$11:$AI$11&gt;=数据!$AA$14)*($B$11:$AI$11&lt;=数据!$AC$14),COLUMN($B:$AI),256),COLUMN(E1)))&amp;""),"",INDEX($6:$6,SMALL(IF(($B$11:$AI$11&gt;=数据!$AA$14)*($B$11:$AI$11&lt;=数据!$AC$14),COLUMN($B:$AI),256),COLUMN(E1)))&amp;"")</f>
        <v>指标9</v>
      </c>
      <c r="G43" s="24" t="str">
        <f t="array" ref="G43">IF(ISERROR(INDEX($6:$6,SMALL(IF(($B$11:$AI$11&gt;=数据!$AA$14)*($B$11:$AI$11&lt;=数据!$AC$14),COLUMN($B:$AI),256),COLUMN(F1)))&amp;""),"",INDEX($6:$6,SMALL(IF(($B$11:$AI$11&gt;=数据!$AA$14)*($B$11:$AI$11&lt;=数据!$AC$14),COLUMN($B:$AI),256),COLUMN(F1)))&amp;"")</f>
        <v>指标10</v>
      </c>
      <c r="H43" s="24" t="str">
        <f t="array" ref="H43">IF(ISERROR(INDEX($6:$6,SMALL(IF(($B$11:$AI$11&gt;=数据!$AA$14)*($B$11:$AI$11&lt;=数据!$AC$14),COLUMN($B:$AI),256),COLUMN(G1)))&amp;""),"",INDEX($6:$6,SMALL(IF(($B$11:$AI$11&gt;=数据!$AA$14)*($B$11:$AI$11&lt;=数据!$AC$14),COLUMN($B:$AI),256),COLUMN(G1)))&amp;"")</f>
        <v>指标11</v>
      </c>
      <c r="I43" s="24" t="str">
        <f t="array" ref="I43">IF(ISERROR(INDEX($6:$6,SMALL(IF(($B$11:$AI$11&gt;=数据!$AA$14)*($B$11:$AI$11&lt;=数据!$AC$14),COLUMN($B:$AI),256),COLUMN(H1)))&amp;""),"",INDEX($6:$6,SMALL(IF(($B$11:$AI$11&gt;=数据!$AA$14)*($B$11:$AI$11&lt;=数据!$AC$14),COLUMN($B:$AI),256),COLUMN(H1)))&amp;"")</f>
        <v>指标12</v>
      </c>
      <c r="J43" s="24" t="str">
        <f t="array" ref="J43">IF(ISERROR(INDEX($6:$6,SMALL(IF(($B$11:$AI$11&gt;=数据!$AA$14)*($B$11:$AI$11&lt;=数据!$AC$14),COLUMN($B:$AI),256),COLUMN(I1)))&amp;""),"",INDEX($6:$6,SMALL(IF(($B$11:$AI$11&gt;=数据!$AA$14)*($B$11:$AI$11&lt;=数据!$AC$14),COLUMN($B:$AI),256),COLUMN(I1)))&amp;"")</f>
        <v/>
      </c>
      <c r="K43" s="24" t="str">
        <f t="array" ref="K43">IF(ISERROR(INDEX($6:$6,SMALL(IF(($B$11:$AI$11&gt;=数据!$AA$14)*($B$11:$AI$11&lt;=数据!$AC$14),COLUMN($B:$AI),256),COLUMN(J1)))&amp;""),"",INDEX($6:$6,SMALL(IF(($B$11:$AI$11&gt;=数据!$AA$14)*($B$11:$AI$11&lt;=数据!$AC$14),COLUMN($B:$AI),256),COLUMN(J1)))&amp;"")</f>
        <v/>
      </c>
      <c r="L43" s="24" t="str">
        <f t="array" ref="L43">IF(ISERROR(INDEX($6:$6,SMALL(IF(($B$11:$AI$11&gt;=数据!$AA$14)*($B$11:$AI$11&lt;=数据!$AC$14),COLUMN($B:$AI),256),COLUMN(K1)))&amp;""),"",INDEX($6:$6,SMALL(IF(($B$11:$AI$11&gt;=数据!$AA$14)*($B$11:$AI$11&lt;=数据!$AC$14),COLUMN($B:$AI),256),COLUMN(K1)))&amp;"")</f>
        <v/>
      </c>
      <c r="M43" s="24" t="str">
        <f t="array" ref="M43">IF(ISERROR(INDEX($6:$6,SMALL(IF(($B$11:$AI$11&gt;=数据!$AA$14)*($B$11:$AI$11&lt;=数据!$AC$14),COLUMN($B:$AI),256),COLUMN(L1)))&amp;""),"",INDEX($6:$6,SMALL(IF(($B$11:$AI$11&gt;=数据!$AA$14)*($B$11:$AI$11&lt;=数据!$AC$14),COLUMN($B:$AI),256),COLUMN(L1)))&amp;"")</f>
        <v/>
      </c>
      <c r="N43" s="24" t="str">
        <f t="array" ref="N43">IF(ISERROR(INDEX($6:$6,SMALL(IF(($B$11:$AI$11&gt;=数据!$AA$14)*($B$11:$AI$11&lt;=数据!$AC$14),COLUMN($B:$AI),256),COLUMN(M1)))&amp;""),"",INDEX($6:$6,SMALL(IF(($B$11:$AI$11&gt;=数据!$AA$14)*($B$11:$AI$11&lt;=数据!$AC$14),COLUMN($B:$AI),256),COLUMN(M1)))&amp;"")</f>
        <v/>
      </c>
      <c r="O43" s="24" t="str">
        <f t="array" ref="O43">IF(ISERROR(INDEX($6:$6,SMALL(IF(($B$11:$AI$11&gt;=数据!$AA$14)*($B$11:$AI$11&lt;=数据!$AC$14),COLUMN($B:$AI),256),COLUMN(N1)))&amp;""),"",INDEX($6:$6,SMALL(IF(($B$11:$AI$11&gt;=数据!$AA$14)*($B$11:$AI$11&lt;=数据!$AC$14),COLUMN($B:$AI),256),COLUMN(N1)))&amp;"")</f>
        <v/>
      </c>
      <c r="P43" s="24" t="str">
        <f t="array" ref="P43">IF(ISERROR(INDEX($6:$6,SMALL(IF(($B$11:$AI$11&gt;=数据!$AA$14)*($B$11:$AI$11&lt;=数据!$AC$14),COLUMN($B:$AI),256),COLUMN(O1)))&amp;""),"",INDEX($6:$6,SMALL(IF(($B$11:$AI$11&gt;=数据!$AA$14)*($B$11:$AI$11&lt;=数据!$AC$14),COLUMN($B:$AI),256),COLUMN(O1)))&amp;"")</f>
        <v/>
      </c>
      <c r="Q43" s="24" t="str">
        <f t="array" ref="Q43">IF(ISERROR(INDEX($6:$6,SMALL(IF(($B$11:$AI$11&gt;=数据!$AA$14)*($B$11:$AI$11&lt;=数据!$AC$14),COLUMN($B:$AI),256),COLUMN(P1)))&amp;""),"",INDEX($6:$6,SMALL(IF(($B$11:$AI$11&gt;=数据!$AA$14)*($B$11:$AI$11&lt;=数据!$AC$14),COLUMN($B:$AI),256),COLUMN(P1)))&amp;"")</f>
        <v/>
      </c>
      <c r="R43" s="24" t="str">
        <f t="array" ref="R43">IF(ISERROR(INDEX($6:$6,SMALL(IF(($B$11:$AI$11&gt;=数据!$AA$14)*($B$11:$AI$11&lt;=数据!$AC$14),COLUMN($B:$AI),256),COLUMN(Q1)))&amp;""),"",INDEX($6:$6,SMALL(IF(($B$11:$AI$11&gt;=数据!$AA$14)*($B$11:$AI$11&lt;=数据!$AC$14),COLUMN($B:$AI),256),COLUMN(Q1)))&amp;"")</f>
        <v/>
      </c>
      <c r="S43" s="37"/>
      <c r="T43" s="38"/>
      <c r="U43" s="38"/>
      <c r="V43" s="38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ht="45.75" customHeight="1" spans="1:34">
      <c r="A44" s="25" t="s">
        <v>29</v>
      </c>
      <c r="B44" s="26" t="str">
        <f t="shared" ref="B44:R44" si="3">INDEX($8:$8,MATCH(B43,$6:$6,0))</f>
        <v>自身努力程度</v>
      </c>
      <c r="C44" s="26" t="str">
        <f t="shared" si="3"/>
        <v>销售额目标达成率</v>
      </c>
      <c r="D44" s="26" t="str">
        <f t="shared" si="3"/>
        <v>销售货款回收及时率</v>
      </c>
      <c r="E44" s="26" t="str">
        <f t="shared" si="3"/>
        <v>销售成本费用控制</v>
      </c>
      <c r="F44" s="26" t="str">
        <f t="shared" si="3"/>
        <v>重点客户流失量</v>
      </c>
      <c r="G44" s="26" t="str">
        <f t="shared" si="3"/>
        <v>客户服务满意度</v>
      </c>
      <c r="H44" s="26" t="str">
        <f t="shared" si="3"/>
        <v>销售数据信息管理</v>
      </c>
      <c r="I44" s="26" t="str">
        <f t="shared" si="3"/>
        <v>其它日常工作</v>
      </c>
      <c r="J44" s="26" t="str">
        <f t="shared" si="3"/>
        <v/>
      </c>
      <c r="K44" s="26" t="str">
        <f t="shared" si="3"/>
        <v/>
      </c>
      <c r="L44" s="26" t="str">
        <f t="shared" si="3"/>
        <v/>
      </c>
      <c r="M44" s="26" t="str">
        <f t="shared" si="3"/>
        <v/>
      </c>
      <c r="N44" s="26" t="str">
        <f t="shared" si="3"/>
        <v/>
      </c>
      <c r="O44" s="26" t="str">
        <f t="shared" si="3"/>
        <v/>
      </c>
      <c r="P44" s="26" t="str">
        <f t="shared" si="3"/>
        <v/>
      </c>
      <c r="Q44" s="26" t="str">
        <f t="shared" si="3"/>
        <v/>
      </c>
      <c r="R44" s="26" t="str">
        <f t="shared" si="3"/>
        <v/>
      </c>
      <c r="S44" s="37"/>
      <c r="T44" s="38"/>
      <c r="U44" s="38"/>
      <c r="V44" s="38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ht="24" customHeight="1" spans="1:34">
      <c r="A45" s="25" t="s">
        <v>107</v>
      </c>
      <c r="B45" s="27">
        <f t="shared" ref="B45:R45" si="4">INDEX($11:$11,MATCH(B43,$6:$6,0))</f>
        <v>0.8</v>
      </c>
      <c r="C45" s="27">
        <f t="shared" si="4"/>
        <v>0.8</v>
      </c>
      <c r="D45" s="27">
        <f t="shared" si="4"/>
        <v>0.8</v>
      </c>
      <c r="E45" s="27">
        <f t="shared" si="4"/>
        <v>0.8</v>
      </c>
      <c r="F45" s="27">
        <f t="shared" si="4"/>
        <v>0.84</v>
      </c>
      <c r="G45" s="27">
        <f t="shared" si="4"/>
        <v>0.84</v>
      </c>
      <c r="H45" s="27">
        <f t="shared" si="4"/>
        <v>0.8</v>
      </c>
      <c r="I45" s="27">
        <f t="shared" si="4"/>
        <v>0.8</v>
      </c>
      <c r="J45" s="27" t="str">
        <f t="shared" si="4"/>
        <v/>
      </c>
      <c r="K45" s="27" t="str">
        <f t="shared" si="4"/>
        <v/>
      </c>
      <c r="L45" s="27" t="str">
        <f t="shared" si="4"/>
        <v/>
      </c>
      <c r="M45" s="27" t="str">
        <f t="shared" si="4"/>
        <v/>
      </c>
      <c r="N45" s="27" t="str">
        <f t="shared" si="4"/>
        <v/>
      </c>
      <c r="O45" s="27" t="str">
        <f t="shared" si="4"/>
        <v/>
      </c>
      <c r="P45" s="27" t="str">
        <f t="shared" si="4"/>
        <v/>
      </c>
      <c r="Q45" s="27" t="str">
        <f t="shared" si="4"/>
        <v/>
      </c>
      <c r="R45" s="27" t="str">
        <f t="shared" si="4"/>
        <v/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ht="27" customHeight="1" spans="1:34">
      <c r="A46" s="28" t="s">
        <v>113</v>
      </c>
      <c r="B46" s="24" t="str">
        <f t="array" ref="B46">IF(ISERROR(INDEX($6:$6,SMALL(IF(($B$11:$AI$11&gt;=数据!$AA$13)*($B$11:$AI$11&lt;=数据!$AC$13),COLUMN($B:$AI),256),COLUMN(A1)))&amp;""),"",INDEX($6:$6,SMALL(IF(($B$11:$AI$11&gt;=数据!$AA$13)*($B$11:$AI$11&lt;=数据!$AC$13),COLUMN($B:$AI),256),COLUMN(A1)))&amp;"")</f>
        <v>指标5</v>
      </c>
      <c r="C46" s="24" t="str">
        <f t="array" ref="C46">IF(ISERROR(INDEX($6:$6,SMALL(IF(($B$11:$AI$11&gt;=数据!$AA$13)*($B$11:$AI$11&lt;=数据!$AC$13),COLUMN($B:$AI),256),COLUMN(B1)))&amp;""),"",INDEX($6:$6,SMALL(IF(($B$11:$AI$11&gt;=数据!$AA$13)*($B$11:$AI$11&lt;=数据!$AC$13),COLUMN($B:$AI),256),COLUMN(B1)))&amp;"")</f>
        <v>指标13</v>
      </c>
      <c r="D46" s="24" t="str">
        <f t="array" ref="D46">IF(ISERROR(INDEX($6:$6,SMALL(IF(($B$11:$AI$11&gt;=数据!$AA$13)*($B$11:$AI$11&lt;=数据!$AC$13),COLUMN($B:$AI),256),COLUMN(C1)))&amp;""),"",INDEX($6:$6,SMALL(IF(($B$11:$AI$11&gt;=数据!$AA$13)*($B$11:$AI$11&lt;=数据!$AC$13),COLUMN($B:$AI),256),COLUMN(C1)))&amp;"")</f>
        <v/>
      </c>
      <c r="E46" s="24" t="str">
        <f t="array" ref="E46">IF(ISERROR(INDEX($6:$6,SMALL(IF(($B$11:$AI$11&gt;=数据!$AA$13)*($B$11:$AI$11&lt;=数据!$AC$13),COLUMN($B:$AI),256),COLUMN(D1)))&amp;""),"",INDEX($6:$6,SMALL(IF(($B$11:$AI$11&gt;=数据!$AA$13)*($B$11:$AI$11&lt;=数据!$AC$13),COLUMN($B:$AI),256),COLUMN(D1)))&amp;"")</f>
        <v/>
      </c>
      <c r="F46" s="24" t="str">
        <f t="array" ref="F46">IF(ISERROR(INDEX($6:$6,SMALL(IF(($B$11:$AI$11&gt;=数据!$AA$13)*($B$11:$AI$11&lt;=数据!$AC$13),COLUMN($B:$AI),256),COLUMN(E1)))&amp;""),"",INDEX($6:$6,SMALL(IF(($B$11:$AI$11&gt;=数据!$AA$13)*($B$11:$AI$11&lt;=数据!$AC$13),COLUMN($B:$AI),256),COLUMN(E1)))&amp;"")</f>
        <v/>
      </c>
      <c r="G46" s="24" t="str">
        <f t="array" ref="G46">IF(ISERROR(INDEX($6:$6,SMALL(IF(($B$11:$AI$11&gt;=数据!$AA$13)*($B$11:$AI$11&lt;=数据!$AC$13),COLUMN($B:$AI),256),COLUMN(F1)))&amp;""),"",INDEX($6:$6,SMALL(IF(($B$11:$AI$11&gt;=数据!$AA$13)*($B$11:$AI$11&lt;=数据!$AC$13),COLUMN($B:$AI),256),COLUMN(F1)))&amp;"")</f>
        <v/>
      </c>
      <c r="H46" s="24" t="str">
        <f t="array" ref="H46">IF(ISERROR(INDEX($6:$6,SMALL(IF(($B$11:$AI$11&gt;=数据!$AA$13)*($B$11:$AI$11&lt;=数据!$AC$13),COLUMN($B:$AI),256),COLUMN(G1)))&amp;""),"",INDEX($6:$6,SMALL(IF(($B$11:$AI$11&gt;=数据!$AA$13)*($B$11:$AI$11&lt;=数据!$AC$13),COLUMN($B:$AI),256),COLUMN(G1)))&amp;"")</f>
        <v/>
      </c>
      <c r="I46" s="24" t="str">
        <f t="array" ref="I46">IF(ISERROR(INDEX($6:$6,SMALL(IF(($B$11:$AI$11&gt;=数据!$AA$13)*($B$11:$AI$11&lt;=数据!$AC$13),COLUMN($B:$AI),256),COLUMN(H1)))&amp;""),"",INDEX($6:$6,SMALL(IF(($B$11:$AI$11&gt;=数据!$AA$13)*($B$11:$AI$11&lt;=数据!$AC$13),COLUMN($B:$AI),256),COLUMN(H1)))&amp;"")</f>
        <v/>
      </c>
      <c r="J46" s="24" t="str">
        <f t="array" ref="J46">IF(ISERROR(INDEX($6:$6,SMALL(IF(($B$11:$AI$11&gt;=数据!$AA$13)*($B$11:$AI$11&lt;=数据!$AC$13),COLUMN($B:$AI),256),COLUMN(I1)))&amp;""),"",INDEX($6:$6,SMALL(IF(($B$11:$AI$11&gt;=数据!$AA$13)*($B$11:$AI$11&lt;=数据!$AC$13),COLUMN($B:$AI),256),COLUMN(I1)))&amp;"")</f>
        <v/>
      </c>
      <c r="K46" s="24" t="str">
        <f t="array" ref="K46">IF(ISERROR(INDEX($6:$6,SMALL(IF(($B$11:$AI$11&gt;=数据!$AA$13)*($B$11:$AI$11&lt;=数据!$AC$13),COLUMN($B:$AI),256),COLUMN(J1)))&amp;""),"",INDEX($6:$6,SMALL(IF(($B$11:$AI$11&gt;=数据!$AA$13)*($B$11:$AI$11&lt;=数据!$AC$13),COLUMN($B:$AI),256),COLUMN(J1)))&amp;"")</f>
        <v/>
      </c>
      <c r="L46" s="24" t="str">
        <f t="array" ref="L46">IF(ISERROR(INDEX($6:$6,SMALL(IF(($B$11:$AI$11&gt;=数据!$AA$13)*($B$11:$AI$11&lt;=数据!$AC$13),COLUMN($B:$AI),256),COLUMN(K1)))&amp;""),"",INDEX($6:$6,SMALL(IF(($B$11:$AI$11&gt;=数据!$AA$13)*($B$11:$AI$11&lt;=数据!$AC$13),COLUMN($B:$AI),256),COLUMN(K1)))&amp;"")</f>
        <v/>
      </c>
      <c r="M46" s="24" t="str">
        <f t="array" ref="M46">IF(ISERROR(INDEX($6:$6,SMALL(IF(($B$11:$AI$11&gt;=数据!$AA$13)*($B$11:$AI$11&lt;=数据!$AC$13),COLUMN($B:$AI),256),COLUMN(L1)))&amp;""),"",INDEX($6:$6,SMALL(IF(($B$11:$AI$11&gt;=数据!$AA$13)*($B$11:$AI$11&lt;=数据!$AC$13),COLUMN($B:$AI),256),COLUMN(L1)))&amp;"")</f>
        <v/>
      </c>
      <c r="N46" s="24" t="str">
        <f t="array" ref="N46">IF(ISERROR(INDEX($6:$6,SMALL(IF(($B$11:$AI$11&gt;=数据!$AA$13)*($B$11:$AI$11&lt;=数据!$AC$13),COLUMN($B:$AI),256),COLUMN(M1)))&amp;""),"",INDEX($6:$6,SMALL(IF(($B$11:$AI$11&gt;=数据!$AA$13)*($B$11:$AI$11&lt;=数据!$AC$13),COLUMN($B:$AI),256),COLUMN(M1)))&amp;"")</f>
        <v/>
      </c>
      <c r="O46" s="24" t="str">
        <f t="array" ref="O46">IF(ISERROR(INDEX($6:$6,SMALL(IF(($B$11:$AI$11&gt;=数据!$AA$13)*($B$11:$AI$11&lt;=数据!$AC$13),COLUMN($B:$AI),256),COLUMN(N1)))&amp;""),"",INDEX($6:$6,SMALL(IF(($B$11:$AI$11&gt;=数据!$AA$13)*($B$11:$AI$11&lt;=数据!$AC$13),COLUMN($B:$AI),256),COLUMN(N1)))&amp;"")</f>
        <v/>
      </c>
      <c r="P46" s="24" t="str">
        <f t="array" ref="P46">IF(ISERROR(INDEX($6:$6,SMALL(IF(($B$11:$AI$11&gt;=数据!$AA$13)*($B$11:$AI$11&lt;=数据!$AC$13),COLUMN($B:$AI),256),COLUMN(O1)))&amp;""),"",INDEX($6:$6,SMALL(IF(($B$11:$AI$11&gt;=数据!$AA$13)*($B$11:$AI$11&lt;=数据!$AC$13),COLUMN($B:$AI),256),COLUMN(O1)))&amp;"")</f>
        <v/>
      </c>
      <c r="Q46" s="24" t="str">
        <f t="array" ref="Q46">IF(ISERROR(INDEX($6:$6,SMALL(IF(($B$11:$AI$11&gt;=数据!$AA$13)*($B$11:$AI$11&lt;=数据!$AC$13),COLUMN($B:$AI),256),COLUMN(P1)))&amp;""),"",INDEX($6:$6,SMALL(IF(($B$11:$AI$11&gt;=数据!$AA$13)*($B$11:$AI$11&lt;=数据!$AC$13),COLUMN($B:$AI),256),COLUMN(P1)))&amp;"")</f>
        <v/>
      </c>
      <c r="R46" s="24" t="str">
        <f t="array" ref="R46">IF(ISERROR(INDEX($6:$6,SMALL(IF(($B$11:$AI$11&gt;=数据!$AA$13)*($B$11:$AI$11&lt;=数据!$AC$13),COLUMN($B:$AI),256),COLUMN(Q1)))&amp;""),"",INDEX($6:$6,SMALL(IF(($B$11:$AI$11&gt;=数据!$AA$13)*($B$11:$AI$11&lt;=数据!$AC$13),COLUMN($B:$AI),256),COLUMN(Q1)))&amp;"")</f>
        <v/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ht="40.5" customHeight="1" spans="1:34">
      <c r="A47" s="25" t="s">
        <v>29</v>
      </c>
      <c r="B47" s="26" t="str">
        <f t="shared" ref="B47:R47" si="5">INDEX($8:$8,MATCH(B46,$6:$6,0))</f>
        <v>有效新客户增加率</v>
      </c>
      <c r="C47" s="26" t="str">
        <f t="shared" si="5"/>
        <v>知识与技能</v>
      </c>
      <c r="D47" s="26" t="str">
        <f t="shared" si="5"/>
        <v/>
      </c>
      <c r="E47" s="26" t="str">
        <f t="shared" si="5"/>
        <v/>
      </c>
      <c r="F47" s="26" t="str">
        <f t="shared" si="5"/>
        <v/>
      </c>
      <c r="G47" s="26" t="str">
        <f t="shared" si="5"/>
        <v/>
      </c>
      <c r="H47" s="26" t="str">
        <f t="shared" si="5"/>
        <v/>
      </c>
      <c r="I47" s="26" t="str">
        <f t="shared" si="5"/>
        <v/>
      </c>
      <c r="J47" s="26" t="str">
        <f t="shared" si="5"/>
        <v/>
      </c>
      <c r="K47" s="26" t="str">
        <f t="shared" si="5"/>
        <v/>
      </c>
      <c r="L47" s="26" t="str">
        <f t="shared" si="5"/>
        <v/>
      </c>
      <c r="M47" s="26" t="str">
        <f t="shared" si="5"/>
        <v/>
      </c>
      <c r="N47" s="26" t="str">
        <f t="shared" si="5"/>
        <v/>
      </c>
      <c r="O47" s="26" t="str">
        <f t="shared" si="5"/>
        <v/>
      </c>
      <c r="P47" s="26" t="str">
        <f t="shared" si="5"/>
        <v/>
      </c>
      <c r="Q47" s="26" t="str">
        <f t="shared" si="5"/>
        <v/>
      </c>
      <c r="R47" s="26" t="str">
        <f t="shared" si="5"/>
        <v/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ht="24.75" customHeight="1" spans="1:34">
      <c r="A48" s="25" t="s">
        <v>107</v>
      </c>
      <c r="B48" s="27">
        <f t="shared" ref="B48:R48" si="6">INDEX($11:$11,MATCH(B46,$6:$6,0))</f>
        <v>0.72</v>
      </c>
      <c r="C48" s="27">
        <f t="shared" si="6"/>
        <v>0.64</v>
      </c>
      <c r="D48" s="27" t="str">
        <f t="shared" si="6"/>
        <v/>
      </c>
      <c r="E48" s="27" t="str">
        <f t="shared" si="6"/>
        <v/>
      </c>
      <c r="F48" s="27" t="str">
        <f t="shared" si="6"/>
        <v/>
      </c>
      <c r="G48" s="27" t="str">
        <f t="shared" si="6"/>
        <v/>
      </c>
      <c r="H48" s="27" t="str">
        <f t="shared" si="6"/>
        <v/>
      </c>
      <c r="I48" s="27" t="str">
        <f t="shared" si="6"/>
        <v/>
      </c>
      <c r="J48" s="27" t="str">
        <f t="shared" si="6"/>
        <v/>
      </c>
      <c r="K48" s="27" t="str">
        <f t="shared" si="6"/>
        <v/>
      </c>
      <c r="L48" s="27" t="str">
        <f t="shared" si="6"/>
        <v/>
      </c>
      <c r="M48" s="27" t="str">
        <f t="shared" si="6"/>
        <v/>
      </c>
      <c r="N48" s="27" t="str">
        <f t="shared" si="6"/>
        <v/>
      </c>
      <c r="O48" s="27" t="str">
        <f t="shared" si="6"/>
        <v/>
      </c>
      <c r="P48" s="27" t="str">
        <f t="shared" si="6"/>
        <v/>
      </c>
      <c r="Q48" s="27" t="str">
        <f t="shared" si="6"/>
        <v/>
      </c>
      <c r="R48" s="27" t="str">
        <f t="shared" si="6"/>
        <v/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ht="26.25" customHeight="1" spans="1:34">
      <c r="A49" s="23" t="s">
        <v>114</v>
      </c>
      <c r="B49" s="24" t="str">
        <f t="array" ref="B49">IF(ISERROR(INDEX($6:$6,SMALL(IF(($B$11:$AI$11&lt;=数据!$AC$12),COLUMN($B:$AI),256),COLUMN(A1)))&amp;""),"",INDEX($6:$6,SMALL(IF(($B$11:$AI$11&lt;=数据!$AC$12),COLUMN($B:$AI),256),COLUMN(A1)))&amp;"")</f>
        <v/>
      </c>
      <c r="C49" s="24" t="str">
        <f t="array" ref="C49">IF(ISERROR(INDEX($6:$6,SMALL(IF(($B$11:$AI$11&lt;=数据!$AC$12),COLUMN($B:$AI),256),COLUMN(B1)))&amp;""),"",INDEX($6:$6,SMALL(IF(($B$11:$AI$11&lt;=数据!$AC$12),COLUMN($B:$AI),256),COLUMN(B1)))&amp;"")</f>
        <v/>
      </c>
      <c r="D49" s="24" t="str">
        <f t="array" ref="D49">IF(ISERROR(INDEX($6:$6,SMALL(IF(($B$11:$AI$11&lt;=数据!$AC$12),COLUMN($B:$AI),256),COLUMN(C1)))&amp;""),"",INDEX($6:$6,SMALL(IF(($B$11:$AI$11&lt;=数据!$AC$12),COLUMN($B:$AI),256),COLUMN(C1)))&amp;"")</f>
        <v/>
      </c>
      <c r="E49" s="24" t="str">
        <f t="array" ref="E49">IF(ISERROR(INDEX($6:$6,SMALL(IF(($B$11:$AI$11&lt;=数据!$AC$12),COLUMN($B:$AI),256),COLUMN(D1)))&amp;""),"",INDEX($6:$6,SMALL(IF(($B$11:$AI$11&lt;=数据!$AC$12),COLUMN($B:$AI),256),COLUMN(D1)))&amp;"")</f>
        <v/>
      </c>
      <c r="F49" s="24" t="str">
        <f t="array" ref="F49">IF(ISERROR(INDEX($6:$6,SMALL(IF(($B$11:$AI$11&lt;=数据!$AC$12),COLUMN($B:$AI),256),COLUMN(E1)))&amp;""),"",INDEX($6:$6,SMALL(IF(($B$11:$AI$11&lt;=数据!$AC$12),COLUMN($B:$AI),256),COLUMN(E1)))&amp;"")</f>
        <v/>
      </c>
      <c r="G49" s="24" t="str">
        <f t="array" ref="G49">IF(ISERROR(INDEX($6:$6,SMALL(IF(($B$11:$AI$11&lt;=数据!$AC$12),COLUMN($B:$AI),256),COLUMN(F1)))&amp;""),"",INDEX($6:$6,SMALL(IF(($B$11:$AI$11&lt;=数据!$AC$12),COLUMN($B:$AI),256),COLUMN(F1)))&amp;"")</f>
        <v/>
      </c>
      <c r="H49" s="24" t="str">
        <f t="array" ref="H49">IF(ISERROR(INDEX($6:$6,SMALL(IF(($B$11:$AI$11&lt;=数据!$AC$12),COLUMN($B:$AI),256),COLUMN(G1)))&amp;""),"",INDEX($6:$6,SMALL(IF(($B$11:$AI$11&lt;=数据!$AC$12),COLUMN($B:$AI),256),COLUMN(G1)))&amp;"")</f>
        <v/>
      </c>
      <c r="I49" s="24" t="str">
        <f t="array" ref="I49">IF(ISERROR(INDEX($6:$6,SMALL(IF(($B$11:$AI$11&lt;=数据!$AC$12),COLUMN($B:$AI),256),COLUMN(H1)))&amp;""),"",INDEX($6:$6,SMALL(IF(($B$11:$AI$11&lt;=数据!$AC$12),COLUMN($B:$AI),256),COLUMN(H1)))&amp;"")</f>
        <v/>
      </c>
      <c r="J49" s="24" t="str">
        <f t="array" ref="J49">IF(ISERROR(INDEX($6:$6,SMALL(IF(($B$11:$AI$11&lt;=数据!$AC$12),COLUMN($B:$AI),256),COLUMN(I1)))&amp;""),"",INDEX($6:$6,SMALL(IF(($B$11:$AI$11&lt;=数据!$AC$12),COLUMN($B:$AI),256),COLUMN(I1)))&amp;"")</f>
        <v/>
      </c>
      <c r="K49" s="24" t="str">
        <f t="array" ref="K49">IF(ISERROR(INDEX($6:$6,SMALL(IF(($B$11:$AI$11&lt;=数据!$AC$12),COLUMN($B:$AI),256),COLUMN(J1)))&amp;""),"",INDEX($6:$6,SMALL(IF(($B$11:$AI$11&lt;=数据!$AC$12),COLUMN($B:$AI),256),COLUMN(J1)))&amp;"")</f>
        <v/>
      </c>
      <c r="L49" s="24" t="str">
        <f t="array" ref="L49">IF(ISERROR(INDEX($6:$6,SMALL(IF(($B$11:$AI$11&lt;=数据!$AC$12),COLUMN($B:$AI),256),COLUMN(K1)))&amp;""),"",INDEX($6:$6,SMALL(IF(($B$11:$AI$11&lt;=数据!$AC$12),COLUMN($B:$AI),256),COLUMN(K1)))&amp;"")</f>
        <v/>
      </c>
      <c r="M49" s="24" t="str">
        <f t="array" ref="M49">IF(ISERROR(INDEX($6:$6,SMALL(IF(($B$11:$AI$11&lt;=数据!$AC$12),COLUMN($B:$AI),256),COLUMN(L1)))&amp;""),"",INDEX($6:$6,SMALL(IF(($B$11:$AI$11&lt;=数据!$AC$12),COLUMN($B:$AI),256),COLUMN(L1)))&amp;"")</f>
        <v/>
      </c>
      <c r="N49" s="24" t="str">
        <f t="array" ref="N49">IF(ISERROR(INDEX($6:$6,SMALL(IF(($B$11:$AI$11&lt;=数据!$AC$12),COLUMN($B:$AI),256),COLUMN(M1)))&amp;""),"",INDEX($6:$6,SMALL(IF(($B$11:$AI$11&lt;=数据!$AC$12),COLUMN($B:$AI),256),COLUMN(M1)))&amp;"")</f>
        <v/>
      </c>
      <c r="O49" s="24" t="str">
        <f t="array" ref="O49">IF(ISERROR(INDEX($6:$6,SMALL(IF(($B$11:$AI$11&lt;=数据!$AC$12),COLUMN($B:$AI),256),COLUMN(N1)))&amp;""),"",INDEX($6:$6,SMALL(IF(($B$11:$AI$11&lt;=数据!$AC$12),COLUMN($B:$AI),256),COLUMN(N1)))&amp;"")</f>
        <v/>
      </c>
      <c r="P49" s="24" t="str">
        <f t="array" ref="P49">IF(ISERROR(INDEX($6:$6,SMALL(IF(($B$11:$AI$11&lt;=数据!$AC$12),COLUMN($B:$AI),256),COLUMN(O1)))&amp;""),"",INDEX($6:$6,SMALL(IF(($B$11:$AI$11&lt;=数据!$AC$12),COLUMN($B:$AI),256),COLUMN(O1)))&amp;"")</f>
        <v/>
      </c>
      <c r="Q49" s="24" t="str">
        <f t="array" ref="Q49">IF(ISERROR(INDEX($6:$6,SMALL(IF(($B$11:$AI$11&lt;=数据!$AC$12),COLUMN($B:$AI),256),COLUMN(P1)))&amp;""),"",INDEX($6:$6,SMALL(IF(($B$11:$AI$11&lt;=数据!$AC$12),COLUMN($B:$AI),256),COLUMN(P1)))&amp;"")</f>
        <v/>
      </c>
      <c r="R49" s="24" t="str">
        <f t="array" ref="R49">IF(ISERROR(INDEX($6:$6,SMALL(IF(($B$11:$AI$11&lt;=数据!$AC$12),COLUMN($B:$AI),256),COLUMN(Q1)))&amp;""),"",INDEX($6:$6,SMALL(IF(($B$11:$AI$11&lt;=数据!$AC$12),COLUMN($B:$AI),256),COLUMN(Q1)))&amp;"")</f>
        <v/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ht="40.5" customHeight="1" spans="1:34">
      <c r="A50" s="25" t="s">
        <v>29</v>
      </c>
      <c r="B50" s="26" t="str">
        <f t="shared" ref="B50:R50" si="7">INDEX($8:$8,MATCH(B49,$6:$6,0))</f>
        <v/>
      </c>
      <c r="C50" s="26" t="str">
        <f t="shared" si="7"/>
        <v/>
      </c>
      <c r="D50" s="26" t="str">
        <f t="shared" si="7"/>
        <v/>
      </c>
      <c r="E50" s="26" t="str">
        <f t="shared" si="7"/>
        <v/>
      </c>
      <c r="F50" s="26" t="str">
        <f t="shared" si="7"/>
        <v/>
      </c>
      <c r="G50" s="26" t="str">
        <f t="shared" si="7"/>
        <v/>
      </c>
      <c r="H50" s="26" t="str">
        <f t="shared" si="7"/>
        <v/>
      </c>
      <c r="I50" s="26" t="str">
        <f t="shared" si="7"/>
        <v/>
      </c>
      <c r="J50" s="26" t="str">
        <f t="shared" si="7"/>
        <v/>
      </c>
      <c r="K50" s="26" t="str">
        <f t="shared" si="7"/>
        <v/>
      </c>
      <c r="L50" s="26" t="str">
        <f t="shared" si="7"/>
        <v/>
      </c>
      <c r="M50" s="26" t="str">
        <f t="shared" si="7"/>
        <v/>
      </c>
      <c r="N50" s="26" t="str">
        <f t="shared" si="7"/>
        <v/>
      </c>
      <c r="O50" s="26" t="str">
        <f t="shared" si="7"/>
        <v/>
      </c>
      <c r="P50" s="26" t="str">
        <f t="shared" si="7"/>
        <v/>
      </c>
      <c r="Q50" s="26" t="str">
        <f t="shared" si="7"/>
        <v/>
      </c>
      <c r="R50" s="26" t="str">
        <f t="shared" si="7"/>
        <v/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ht="27" customHeight="1" spans="1:34">
      <c r="A51" s="25" t="s">
        <v>107</v>
      </c>
      <c r="B51" s="27" t="str">
        <f>INDEX($11:$11,MATCH(B49,$6:$6,0))</f>
        <v/>
      </c>
      <c r="C51" s="27" t="str">
        <f t="shared" ref="C51:R51" si="8">INDEX($11:$11,MATCH(C49,$6:$6,0))</f>
        <v/>
      </c>
      <c r="D51" s="27" t="str">
        <f t="shared" si="8"/>
        <v/>
      </c>
      <c r="E51" s="27" t="str">
        <f t="shared" si="8"/>
        <v/>
      </c>
      <c r="F51" s="27" t="str">
        <f t="shared" si="8"/>
        <v/>
      </c>
      <c r="G51" s="27" t="str">
        <f t="shared" si="8"/>
        <v/>
      </c>
      <c r="H51" s="27" t="str">
        <f t="shared" si="8"/>
        <v/>
      </c>
      <c r="I51" s="27" t="str">
        <f t="shared" si="8"/>
        <v/>
      </c>
      <c r="J51" s="27" t="str">
        <f t="shared" si="8"/>
        <v/>
      </c>
      <c r="K51" s="27" t="str">
        <f t="shared" si="8"/>
        <v/>
      </c>
      <c r="L51" s="27" t="str">
        <f t="shared" si="8"/>
        <v/>
      </c>
      <c r="M51" s="27" t="str">
        <f t="shared" si="8"/>
        <v/>
      </c>
      <c r="N51" s="27" t="str">
        <f t="shared" si="8"/>
        <v/>
      </c>
      <c r="O51" s="27" t="str">
        <f t="shared" si="8"/>
        <v/>
      </c>
      <c r="P51" s="27" t="str">
        <f t="shared" si="8"/>
        <v/>
      </c>
      <c r="Q51" s="27" t="str">
        <f t="shared" si="8"/>
        <v/>
      </c>
      <c r="R51" s="27" t="str">
        <f t="shared" si="8"/>
        <v/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ht="21.75" customHeight="1" spans="1:34">
      <c r="A54" s="21"/>
      <c r="B54" s="21"/>
      <c r="C54" s="21"/>
      <c r="D54" s="21"/>
      <c r="E54" s="21"/>
      <c r="F54" s="21"/>
      <c r="G54" s="21"/>
      <c r="H54" s="21"/>
      <c r="I54" s="21"/>
      <c r="J54" s="31" t="s">
        <v>115</v>
      </c>
      <c r="K54" s="31"/>
      <c r="L54" s="31"/>
      <c r="M54" s="3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ht="21.75" customHeight="1" spans="1:34">
      <c r="A55" s="21"/>
      <c r="B55" s="21"/>
      <c r="C55" s="21"/>
      <c r="D55" s="21"/>
      <c r="E55" s="21"/>
      <c r="F55" s="21"/>
      <c r="G55" s="21"/>
      <c r="H55" s="21"/>
      <c r="I55" s="21"/>
      <c r="J55" s="31"/>
      <c r="K55" s="31"/>
      <c r="L55" s="31"/>
      <c r="M55" s="31"/>
      <c r="N55" s="32"/>
      <c r="O55" s="32"/>
      <c r="P55" s="32"/>
      <c r="Q55" s="32"/>
      <c r="R55" s="32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mergeCells count="8">
    <mergeCell ref="A1:R1"/>
    <mergeCell ref="A2:R2"/>
    <mergeCell ref="A3:R3"/>
    <mergeCell ref="A39:H39"/>
    <mergeCell ref="I39:R39"/>
    <mergeCell ref="S1:X3"/>
    <mergeCell ref="S40:V44"/>
    <mergeCell ref="J54:M55"/>
  </mergeCells>
  <pageMargins left="0.708333333333333" right="0.708333333333333" top="0.747916666666667" bottom="0.747916666666667" header="0.314583333333333" footer="0.314583333333333"/>
  <pageSetup paperSize="9" orientation="landscape" horizontalDpi="180" verticalDpi="180"/>
  <headerFooter>
    <oddFooter>&amp;L&amp;9版权所有：北京未名潮管理顾问有限公司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2017-06-22T09:35:40Z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