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630"/>
  </bookViews>
  <sheets>
    <sheet name="评价等级转换分值" sheetId="2" r:id="rId1"/>
  </sheets>
  <calcPr calcId="144525"/>
</workbook>
</file>

<file path=xl/sharedStrings.xml><?xml version="1.0" encoding="utf-8"?>
<sst xmlns="http://schemas.openxmlformats.org/spreadsheetml/2006/main" count="94">
  <si>
    <t xml:space="preserve">         人力资源管理实用工具——绩效考核</t>
  </si>
  <si>
    <r>
      <rPr>
        <b/>
        <sz val="18"/>
        <rFont val="微软雅黑"/>
        <charset val="134"/>
      </rPr>
      <t>评价等级转换加权分值工具</t>
    </r>
    <r>
      <rPr>
        <b/>
        <sz val="16"/>
        <color theme="9" tint="-0.249977111117893"/>
        <rFont val="微软雅黑"/>
        <charset val="134"/>
      </rPr>
      <t>（以试用期员工考核为例）</t>
    </r>
  </si>
  <si>
    <r>
      <rPr>
        <sz val="14"/>
        <color theme="1"/>
        <rFont val="微软雅黑"/>
        <charset val="134"/>
      </rPr>
      <t>说明：本工具主要用于将绩效考核等级评价结果（各项指标的考核评价为等级评价方式）直接转换为评分值以及加权分值。</t>
    </r>
    <r>
      <rPr>
        <b/>
        <sz val="14"/>
        <color theme="1"/>
        <rFont val="微软雅黑"/>
        <charset val="134"/>
      </rPr>
      <t>只需要将每位员工的评价结果信息（各项指标评价后等级）录入以下表格中，即可自动计算出各指标加权分值及加权总分值。</t>
    </r>
    <r>
      <rPr>
        <sz val="14"/>
        <color theme="1"/>
        <rFont val="微软雅黑"/>
        <charset val="134"/>
      </rPr>
      <t>使用方法：先在以下表格上方，设置好各项指标内容及其权重值（本表格以试用期员工绩效考核指标为例，已经设置好），然后在表格右侧设置好等级评分标准，最后填入评价等级便自动生成所有数据。注意：表格上方的指标权重值可以随便调整，只要保证数值科学合理即可，但是如果要增减指标项目，请注意调整相应的自动计算函数，所以不建议进行大调整。</t>
    </r>
  </si>
  <si>
    <t>指标类别</t>
  </si>
  <si>
    <t>考勤方面</t>
  </si>
  <si>
    <t>专业知识和技能方面</t>
  </si>
  <si>
    <t xml:space="preserve">实际工作达成情况方面 </t>
  </si>
  <si>
    <t xml:space="preserve">态度和品质方面 </t>
  </si>
  <si>
    <t>加权后实际分值合计</t>
  </si>
  <si>
    <t>指标明细</t>
  </si>
  <si>
    <t>指标1</t>
  </si>
  <si>
    <t>指标2</t>
  </si>
  <si>
    <t>指标3</t>
  </si>
  <si>
    <t xml:space="preserve">指标4 </t>
  </si>
  <si>
    <t>指标5</t>
  </si>
  <si>
    <t>指标6</t>
  </si>
  <si>
    <t>指标7</t>
  </si>
  <si>
    <t>指标8</t>
  </si>
  <si>
    <t>指标9</t>
  </si>
  <si>
    <t>指标10</t>
  </si>
  <si>
    <t>指标11</t>
  </si>
  <si>
    <t>指标12</t>
  </si>
  <si>
    <t>指标13</t>
  </si>
  <si>
    <t>指标14</t>
  </si>
  <si>
    <t>指标15</t>
  </si>
  <si>
    <t>出勤情况</t>
  </si>
  <si>
    <t>专业知识能力</t>
  </si>
  <si>
    <t>沟通及理解能力</t>
  </si>
  <si>
    <t>团队协作能力</t>
  </si>
  <si>
    <t>服务意识和亲和力</t>
  </si>
  <si>
    <t>创新能力</t>
  </si>
  <si>
    <t>学习进取能力</t>
  </si>
  <si>
    <t>工作执行力</t>
  </si>
  <si>
    <t>工作效率及抗压性</t>
  </si>
  <si>
    <t>工作任务饱和度和难易度</t>
  </si>
  <si>
    <t>工作经验契合度</t>
  </si>
  <si>
    <t>诚实守信</t>
  </si>
  <si>
    <t>责任心</t>
  </si>
  <si>
    <t>职业道德</t>
  </si>
  <si>
    <t>工作热情与精神面貌</t>
  </si>
  <si>
    <t>员工姓名</t>
  </si>
  <si>
    <t>评价等级</t>
  </si>
  <si>
    <t>转换分值</t>
  </si>
  <si>
    <t>实际分值</t>
  </si>
  <si>
    <t>等级评分标准</t>
  </si>
  <si>
    <t>请在此输入等级评分标准。</t>
  </si>
  <si>
    <t>美人鱼1</t>
  </si>
  <si>
    <t>A</t>
  </si>
  <si>
    <t>B</t>
  </si>
  <si>
    <t>C</t>
  </si>
  <si>
    <t>D</t>
  </si>
  <si>
    <t>E</t>
  </si>
  <si>
    <t>满分</t>
  </si>
  <si>
    <t>美人鱼2</t>
  </si>
  <si>
    <t>等级</t>
  </si>
  <si>
    <t>分值标准</t>
  </si>
  <si>
    <t>其中，字母序号表示等级或者程度，例如表现很好、比较好、一般、不太好、不好、很不好。</t>
  </si>
  <si>
    <t>美人鱼3</t>
  </si>
  <si>
    <t>美人鱼4</t>
  </si>
  <si>
    <t>美人鱼5</t>
  </si>
  <si>
    <t>美人鱼6</t>
  </si>
  <si>
    <t>美人鱼7</t>
  </si>
  <si>
    <t>美人鱼8</t>
  </si>
  <si>
    <t>F</t>
  </si>
  <si>
    <t>美人鱼9</t>
  </si>
  <si>
    <t>各项指标权重值标准</t>
  </si>
  <si>
    <t>此处权重值标准为自动生成。</t>
  </si>
  <si>
    <t>美人鱼10</t>
  </si>
  <si>
    <t>美人鱼11</t>
  </si>
  <si>
    <t>美人鱼12</t>
  </si>
  <si>
    <t>指标序号</t>
  </si>
  <si>
    <t>权重比例</t>
  </si>
  <si>
    <t>权重值</t>
  </si>
  <si>
    <t>1.左侧表格中指标序号、权重比例及权重值为自动生成，数据来源：考核评分统计总表；        2.此处也可以手工输入数据，但需要与总表中保持一致；              3.本表还可以用来检测表格中权重值是否设置正确。（若合计值自动显示满分值，则表明设置准确无误）</t>
  </si>
  <si>
    <t>美人鱼13</t>
  </si>
  <si>
    <t>美人鱼14</t>
  </si>
  <si>
    <t>美人鱼15</t>
  </si>
  <si>
    <t>美人鱼16</t>
  </si>
  <si>
    <t>美人鱼17</t>
  </si>
  <si>
    <t>美人鱼18</t>
  </si>
  <si>
    <t>美人鱼19</t>
  </si>
  <si>
    <t>美人鱼20</t>
  </si>
  <si>
    <t>美人鱼21</t>
  </si>
  <si>
    <t>美人鱼22</t>
  </si>
  <si>
    <t>美人鱼23</t>
  </si>
  <si>
    <t>美人鱼24</t>
  </si>
  <si>
    <t>美人鱼25</t>
  </si>
  <si>
    <t>美人鱼26</t>
  </si>
  <si>
    <t>美人鱼27</t>
  </si>
  <si>
    <t>美人鱼28</t>
  </si>
  <si>
    <t>合计</t>
  </si>
  <si>
    <t>美人鱼29</t>
  </si>
  <si>
    <t>美人鱼30</t>
  </si>
  <si>
    <t>版权所有：                                                                  上海包图网络科技有限公司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</si>
</sst>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0.00_);[Red]\(0.00\)"/>
    <numFmt numFmtId="179" formatCode="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0"/>
      <name val="微软雅黑"/>
      <charset val="134"/>
    </font>
    <font>
      <b/>
      <sz val="18"/>
      <name val="微软雅黑"/>
      <charset val="134"/>
    </font>
    <font>
      <sz val="14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b/>
      <sz val="10"/>
      <color theme="0"/>
      <name val="微软雅黑"/>
      <charset val="134"/>
    </font>
    <font>
      <b/>
      <sz val="11"/>
      <color theme="0"/>
      <name val="微软雅黑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0"/>
      <name val="宋体"/>
      <charset val="134"/>
      <scheme val="minor"/>
    </font>
    <font>
      <b/>
      <sz val="18"/>
      <color rgb="FF0070C0"/>
      <name val="微软雅黑"/>
      <charset val="134"/>
    </font>
    <font>
      <b/>
      <sz val="12"/>
      <name val="微软雅黑"/>
      <charset val="134"/>
    </font>
    <font>
      <b/>
      <sz val="10"/>
      <color theme="1"/>
      <name val="微软雅黑"/>
      <charset val="134"/>
    </font>
    <font>
      <b/>
      <sz val="10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6"/>
      <color theme="9" tint="-0.249977111117893"/>
      <name val="微软雅黑"/>
      <charset val="134"/>
    </font>
    <font>
      <b/>
      <sz val="14"/>
      <color theme="1"/>
      <name val="微软雅黑"/>
      <charset val="134"/>
    </font>
  </fonts>
  <fills count="4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049989318521683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0" fontId="36" fillId="22" borderId="17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177" fontId="8" fillId="5" borderId="3" xfId="0" applyNumberFormat="1" applyFont="1" applyFill="1" applyBorder="1" applyAlignment="1">
      <alignment horizontal="center" vertical="center" wrapText="1"/>
    </xf>
    <xf numFmtId="177" fontId="8" fillId="5" borderId="4" xfId="0" applyNumberFormat="1" applyFont="1" applyFill="1" applyBorder="1" applyAlignment="1">
      <alignment horizontal="center" vertical="center" wrapText="1"/>
    </xf>
    <xf numFmtId="9" fontId="8" fillId="5" borderId="5" xfId="0" applyNumberFormat="1" applyFont="1" applyFill="1" applyBorder="1" applyAlignment="1">
      <alignment horizontal="center" vertical="center" wrapText="1"/>
    </xf>
    <xf numFmtId="177" fontId="8" fillId="6" borderId="3" xfId="0" applyNumberFormat="1" applyFont="1" applyFill="1" applyBorder="1" applyAlignment="1">
      <alignment horizontal="right" vertical="center" wrapText="1"/>
    </xf>
    <xf numFmtId="177" fontId="8" fillId="6" borderId="4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177" fontId="9" fillId="8" borderId="3" xfId="0" applyNumberFormat="1" applyFont="1" applyFill="1" applyBorder="1" applyAlignment="1">
      <alignment horizontal="center" vertical="center" wrapText="1"/>
    </xf>
    <xf numFmtId="177" fontId="9" fillId="8" borderId="4" xfId="0" applyNumberFormat="1" applyFont="1" applyFill="1" applyBorder="1" applyAlignment="1">
      <alignment horizontal="center" vertical="center" wrapText="1"/>
    </xf>
    <xf numFmtId="10" fontId="10" fillId="9" borderId="5" xfId="0" applyNumberFormat="1" applyFont="1" applyFill="1" applyBorder="1" applyAlignment="1">
      <alignment vertical="center" wrapText="1"/>
    </xf>
    <xf numFmtId="177" fontId="9" fillId="10" borderId="3" xfId="0" applyNumberFormat="1" applyFont="1" applyFill="1" applyBorder="1" applyAlignment="1">
      <alignment horizontal="center" vertical="center" wrapText="1"/>
    </xf>
    <xf numFmtId="177" fontId="9" fillId="10" borderId="4" xfId="0" applyNumberFormat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77" fontId="11" fillId="8" borderId="3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8" borderId="5" xfId="0" applyNumberFormat="1" applyFont="1" applyFill="1" applyBorder="1" applyAlignment="1">
      <alignment horizontal="center" vertical="center" wrapText="1"/>
    </xf>
    <xf numFmtId="177" fontId="11" fillId="10" borderId="3" xfId="0" applyNumberFormat="1" applyFont="1" applyFill="1" applyBorder="1" applyAlignment="1">
      <alignment horizontal="center" vertical="center" wrapText="1"/>
    </xf>
    <xf numFmtId="177" fontId="11" fillId="10" borderId="4" xfId="0" applyNumberFormat="1" applyFont="1" applyFill="1" applyBorder="1" applyAlignment="1">
      <alignment horizontal="center" vertical="center" wrapText="1"/>
    </xf>
    <xf numFmtId="177" fontId="11" fillId="10" borderId="5" xfId="0" applyNumberFormat="1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176" fontId="14" fillId="13" borderId="2" xfId="0" applyNumberFormat="1" applyFont="1" applyFill="1" applyBorder="1" applyAlignment="1">
      <alignment horizontal="center" vertical="center" wrapText="1"/>
    </xf>
    <xf numFmtId="178" fontId="14" fillId="13" borderId="2" xfId="0" applyNumberFormat="1" applyFont="1" applyFill="1" applyBorder="1" applyAlignment="1">
      <alignment horizontal="center" vertical="center" wrapText="1"/>
    </xf>
    <xf numFmtId="176" fontId="13" fillId="14" borderId="2" xfId="0" applyNumberFormat="1" applyFont="1" applyFill="1" applyBorder="1" applyAlignment="1">
      <alignment horizontal="center" vertical="center" wrapText="1"/>
    </xf>
    <xf numFmtId="178" fontId="13" fillId="14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2" fillId="4" borderId="0" xfId="0" applyFont="1" applyFill="1">
      <alignment vertical="center"/>
    </xf>
    <xf numFmtId="0" fontId="2" fillId="4" borderId="0" xfId="0" applyFont="1" applyFill="1" applyAlignment="1">
      <alignment vertical="center" wrapText="1"/>
    </xf>
    <xf numFmtId="9" fontId="8" fillId="6" borderId="4" xfId="0" applyNumberFormat="1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 wrapText="1"/>
    </xf>
    <xf numFmtId="9" fontId="8" fillId="6" borderId="5" xfId="0" applyNumberFormat="1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77" fontId="8" fillId="5" borderId="4" xfId="0" applyNumberFormat="1" applyFont="1" applyFill="1" applyBorder="1" applyAlignment="1">
      <alignment vertical="center" wrapText="1"/>
    </xf>
    <xf numFmtId="9" fontId="8" fillId="5" borderId="4" xfId="0" applyNumberFormat="1" applyFont="1" applyFill="1" applyBorder="1" applyAlignment="1">
      <alignment horizontal="left" vertical="center" wrapText="1"/>
    </xf>
    <xf numFmtId="9" fontId="8" fillId="5" borderId="5" xfId="0" applyNumberFormat="1" applyFont="1" applyFill="1" applyBorder="1" applyAlignment="1">
      <alignment horizontal="left" vertical="center" wrapText="1"/>
    </xf>
    <xf numFmtId="177" fontId="11" fillId="8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77" fontId="11" fillId="10" borderId="2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 wrapText="1"/>
    </xf>
    <xf numFmtId="0" fontId="19" fillId="16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77" fontId="7" fillId="9" borderId="9" xfId="0" applyNumberFormat="1" applyFont="1" applyFill="1" applyBorder="1" applyAlignment="1">
      <alignment horizontal="center" vertical="center"/>
    </xf>
    <xf numFmtId="177" fontId="7" fillId="9" borderId="10" xfId="0" applyNumberFormat="1" applyFont="1" applyFill="1" applyBorder="1" applyAlignment="1">
      <alignment horizontal="center" vertical="center"/>
    </xf>
    <xf numFmtId="177" fontId="7" fillId="9" borderId="11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0" fillId="18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vertical="top" wrapText="1"/>
    </xf>
    <xf numFmtId="0" fontId="19" fillId="9" borderId="12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20" fillId="18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top" wrapText="1"/>
    </xf>
    <xf numFmtId="9" fontId="7" fillId="9" borderId="12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9" fontId="7" fillId="9" borderId="13" xfId="0" applyNumberFormat="1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9" fontId="7" fillId="9" borderId="14" xfId="0" applyNumberFormat="1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9" fontId="2" fillId="11" borderId="0" xfId="0" applyNumberFormat="1" applyFont="1" applyFill="1" applyAlignment="1">
      <alignment horizontal="center" vertical="center"/>
    </xf>
    <xf numFmtId="179" fontId="2" fillId="11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49</xdr:col>
      <xdr:colOff>176213</xdr:colOff>
      <xdr:row>6</xdr:row>
      <xdr:rowOff>452436</xdr:rowOff>
    </xdr:from>
    <xdr:to>
      <xdr:col>49</xdr:col>
      <xdr:colOff>333375</xdr:colOff>
      <xdr:row>7</xdr:row>
      <xdr:rowOff>114299</xdr:rowOff>
    </xdr:to>
    <xdr:sp>
      <xdr:nvSpPr>
        <xdr:cNvPr id="2" name="等腰三角形 1"/>
        <xdr:cNvSpPr/>
      </xdr:nvSpPr>
      <xdr:spPr>
        <a:xfrm rot="16200000">
          <a:off x="21440775" y="3704590"/>
          <a:ext cx="166370" cy="157480"/>
        </a:xfrm>
        <a:prstGeom prst="triangl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50</xdr:col>
      <xdr:colOff>147638</xdr:colOff>
      <xdr:row>16</xdr:row>
      <xdr:rowOff>185736</xdr:rowOff>
    </xdr:from>
    <xdr:to>
      <xdr:col>50</xdr:col>
      <xdr:colOff>304800</xdr:colOff>
      <xdr:row>17</xdr:row>
      <xdr:rowOff>104774</xdr:rowOff>
    </xdr:to>
    <xdr:sp>
      <xdr:nvSpPr>
        <xdr:cNvPr id="3" name="等腰三角形 2"/>
        <xdr:cNvSpPr/>
      </xdr:nvSpPr>
      <xdr:spPr>
        <a:xfrm rot="16200000">
          <a:off x="22355175" y="6171565"/>
          <a:ext cx="166370" cy="157480"/>
        </a:xfrm>
        <a:prstGeom prst="triangl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0</xdr:col>
      <xdr:colOff>76204</xdr:colOff>
      <xdr:row>0</xdr:row>
      <xdr:rowOff>47624</xdr:rowOff>
    </xdr:from>
    <xdr:to>
      <xdr:col>0</xdr:col>
      <xdr:colOff>561976</xdr:colOff>
      <xdr:row>0</xdr:row>
      <xdr:rowOff>470429</xdr:rowOff>
    </xdr:to>
    <xdr:pic>
      <xdr:nvPicPr>
        <xdr:cNvPr id="4" name="图片 3" descr="d:\我的文档\桌面\80294.png"/>
        <xdr:cNvPicPr>
          <a:picLocks noChangeAspect="1" noChangeArrowheads="1"/>
        </xdr:cNvPicPr>
      </xdr:nvPicPr>
      <xdr:blipFill>
        <a:blip r:embed="rId1" cstate="print">
          <a:grayscl/>
        </a:blip>
        <a:srcRect/>
        <a:stretch>
          <a:fillRect/>
        </a:stretch>
      </xdr:blipFill>
      <xdr:spPr>
        <a:xfrm>
          <a:off x="76200" y="46990"/>
          <a:ext cx="485775" cy="42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G43"/>
  <sheetViews>
    <sheetView tabSelected="1" workbookViewId="0">
      <selection activeCell="AF3" sqref="AF3"/>
    </sheetView>
  </sheetViews>
  <sheetFormatPr defaultColWidth="9" defaultRowHeight="12"/>
  <cols>
    <col min="1" max="1" width="9" style="2" customWidth="1"/>
    <col min="2" max="2" width="4.125" style="3" customWidth="1"/>
    <col min="3" max="3" width="5.125" style="3" customWidth="1"/>
    <col min="4" max="4" width="5.875" style="3" customWidth="1"/>
    <col min="5" max="5" width="4.25" style="3" customWidth="1"/>
    <col min="6" max="6" width="5.625" style="3" customWidth="1"/>
    <col min="7" max="7" width="6.75" style="3" customWidth="1"/>
    <col min="8" max="8" width="4.25" style="3" customWidth="1"/>
    <col min="9" max="9" width="4.375" style="3" customWidth="1"/>
    <col min="10" max="10" width="5.25" style="3" customWidth="1"/>
    <col min="11" max="11" width="4.25" style="3" customWidth="1"/>
    <col min="12" max="12" width="5" style="3" customWidth="1"/>
    <col min="13" max="13" width="6.125" style="3" customWidth="1"/>
    <col min="14" max="14" width="4.25" style="3" customWidth="1"/>
    <col min="15" max="15" width="4.625" style="3" customWidth="1"/>
    <col min="16" max="16" width="5.375" style="3" customWidth="1"/>
    <col min="17" max="17" width="4.25" style="3" customWidth="1"/>
    <col min="18" max="18" width="5.25" style="3" customWidth="1"/>
    <col min="19" max="19" width="5.5" style="3" customWidth="1"/>
    <col min="20" max="20" width="4.25" style="3" customWidth="1"/>
    <col min="21" max="21" width="4.375" style="3" customWidth="1"/>
    <col min="22" max="22" width="5.875" style="3" customWidth="1"/>
    <col min="23" max="23" width="4.25" style="3" customWidth="1"/>
    <col min="24" max="24" width="5.25" style="3" customWidth="1"/>
    <col min="25" max="25" width="6" style="3" customWidth="1"/>
    <col min="26" max="26" width="4.25" style="3" customWidth="1"/>
    <col min="27" max="27" width="5.125" style="3" customWidth="1"/>
    <col min="28" max="28" width="5.625" style="3" customWidth="1"/>
    <col min="29" max="29" width="5.125" style="3" customWidth="1"/>
    <col min="30" max="31" width="6.75" style="3" customWidth="1"/>
    <col min="32" max="32" width="4.375" style="3" customWidth="1"/>
    <col min="33" max="33" width="4.625" style="3" customWidth="1"/>
    <col min="34" max="34" width="5.625" style="3" customWidth="1"/>
    <col min="35" max="35" width="4.625" style="3" customWidth="1"/>
    <col min="36" max="36" width="4.25" style="3" customWidth="1"/>
    <col min="37" max="37" width="5.375" style="3" customWidth="1"/>
    <col min="38" max="40" width="5.875" style="3" customWidth="1"/>
    <col min="41" max="42" width="4.5" style="3" customWidth="1"/>
    <col min="43" max="43" width="5.25" style="3" customWidth="1"/>
    <col min="44" max="44" width="4.5" style="3" customWidth="1"/>
    <col min="45" max="45" width="5.125" style="3" customWidth="1"/>
    <col min="46" max="46" width="5.875" style="3" customWidth="1"/>
    <col min="47" max="47" width="12.625" style="3" customWidth="1"/>
    <col min="48" max="48" width="14.75" style="2" customWidth="1"/>
    <col min="49" max="49" width="12.625" style="2" customWidth="1"/>
    <col min="50" max="50" width="12.375" style="2" customWidth="1"/>
    <col min="51" max="51" width="14.625" style="2" customWidth="1"/>
    <col min="52" max="16384" width="9" style="2"/>
  </cols>
  <sheetData>
    <row r="1" ht="41.25" customHeight="1" spans="1:5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</row>
    <row r="2" ht="33.75" customHeight="1" spans="1:5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</row>
    <row r="3" ht="114" customHeight="1" spans="1:59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9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</row>
    <row r="4" s="1" customFormat="1" ht="24" customHeight="1" spans="1:59">
      <c r="A4" s="8" t="s">
        <v>3</v>
      </c>
      <c r="B4" s="9" t="s">
        <v>4</v>
      </c>
      <c r="C4" s="10"/>
      <c r="D4" s="11">
        <f>D5</f>
        <v>0.1</v>
      </c>
      <c r="E4" s="12" t="s">
        <v>5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40">
        <f>SUM(G5+J5+M5+P5+S5+V5)</f>
        <v>0.45</v>
      </c>
      <c r="Q4" s="40"/>
      <c r="R4" s="40"/>
      <c r="S4" s="40"/>
      <c r="T4" s="40"/>
      <c r="U4" s="40"/>
      <c r="V4" s="42"/>
      <c r="W4" s="9" t="s">
        <v>6</v>
      </c>
      <c r="X4" s="10"/>
      <c r="Y4" s="10"/>
      <c r="Z4" s="10"/>
      <c r="AA4" s="10"/>
      <c r="AB4" s="10"/>
      <c r="AC4" s="45"/>
      <c r="AD4" s="46">
        <f>SUM(Y5+AB5+AE5+AH5)</f>
        <v>0.3</v>
      </c>
      <c r="AE4" s="46"/>
      <c r="AF4" s="46"/>
      <c r="AG4" s="46"/>
      <c r="AH4" s="47"/>
      <c r="AI4" s="12" t="s">
        <v>7</v>
      </c>
      <c r="AJ4" s="13"/>
      <c r="AK4" s="13"/>
      <c r="AL4" s="13"/>
      <c r="AM4" s="13"/>
      <c r="AN4" s="13"/>
      <c r="AO4" s="13"/>
      <c r="AP4" s="40">
        <f>SUM(AK5+AN5+AQ5+AT5)</f>
        <v>0.15</v>
      </c>
      <c r="AQ4" s="40"/>
      <c r="AR4" s="40"/>
      <c r="AS4" s="40"/>
      <c r="AT4" s="42"/>
      <c r="AU4" s="50" t="s">
        <v>8</v>
      </c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</row>
    <row r="5" s="1" customFormat="1" ht="18" customHeight="1" spans="1:59">
      <c r="A5" s="14" t="s">
        <v>9</v>
      </c>
      <c r="B5" s="15" t="s">
        <v>10</v>
      </c>
      <c r="C5" s="16"/>
      <c r="D5" s="17">
        <v>0.1</v>
      </c>
      <c r="E5" s="18" t="s">
        <v>11</v>
      </c>
      <c r="F5" s="19"/>
      <c r="G5" s="17">
        <v>0.2</v>
      </c>
      <c r="H5" s="15" t="s">
        <v>12</v>
      </c>
      <c r="I5" s="16"/>
      <c r="J5" s="17">
        <v>0.05</v>
      </c>
      <c r="K5" s="18" t="s">
        <v>13</v>
      </c>
      <c r="L5" s="19"/>
      <c r="M5" s="17">
        <v>0.05</v>
      </c>
      <c r="N5" s="15" t="s">
        <v>14</v>
      </c>
      <c r="O5" s="16"/>
      <c r="P5" s="17">
        <v>0.05</v>
      </c>
      <c r="Q5" s="18" t="s">
        <v>15</v>
      </c>
      <c r="R5" s="19"/>
      <c r="S5" s="17">
        <v>0.05</v>
      </c>
      <c r="T5" s="15" t="s">
        <v>16</v>
      </c>
      <c r="U5" s="16"/>
      <c r="V5" s="17">
        <v>0.05</v>
      </c>
      <c r="W5" s="18" t="s">
        <v>17</v>
      </c>
      <c r="X5" s="19"/>
      <c r="Y5" s="17">
        <v>0.12</v>
      </c>
      <c r="Z5" s="15" t="s">
        <v>18</v>
      </c>
      <c r="AA5" s="16"/>
      <c r="AB5" s="17">
        <v>0.05</v>
      </c>
      <c r="AC5" s="18" t="s">
        <v>19</v>
      </c>
      <c r="AD5" s="19"/>
      <c r="AE5" s="17">
        <v>0.05</v>
      </c>
      <c r="AF5" s="15" t="s">
        <v>20</v>
      </c>
      <c r="AG5" s="16"/>
      <c r="AH5" s="17">
        <v>0.08</v>
      </c>
      <c r="AI5" s="18" t="s">
        <v>21</v>
      </c>
      <c r="AJ5" s="19"/>
      <c r="AK5" s="17">
        <v>0.05</v>
      </c>
      <c r="AL5" s="15" t="s">
        <v>22</v>
      </c>
      <c r="AM5" s="16"/>
      <c r="AN5" s="17">
        <v>0.05</v>
      </c>
      <c r="AO5" s="18" t="s">
        <v>23</v>
      </c>
      <c r="AP5" s="19"/>
      <c r="AQ5" s="17">
        <v>0.03</v>
      </c>
      <c r="AR5" s="15" t="s">
        <v>24</v>
      </c>
      <c r="AS5" s="16"/>
      <c r="AT5" s="17">
        <v>0.02</v>
      </c>
      <c r="AU5" s="51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</row>
    <row r="6" ht="24.75" customHeight="1" spans="1:59">
      <c r="A6" s="20"/>
      <c r="B6" s="21" t="s">
        <v>25</v>
      </c>
      <c r="C6" s="22"/>
      <c r="D6" s="23"/>
      <c r="E6" s="24" t="s">
        <v>26</v>
      </c>
      <c r="F6" s="25"/>
      <c r="G6" s="26"/>
      <c r="H6" s="21" t="s">
        <v>27</v>
      </c>
      <c r="I6" s="22"/>
      <c r="J6" s="23"/>
      <c r="K6" s="24" t="s">
        <v>28</v>
      </c>
      <c r="L6" s="25"/>
      <c r="M6" s="26"/>
      <c r="N6" s="21" t="s">
        <v>29</v>
      </c>
      <c r="O6" s="22"/>
      <c r="P6" s="23"/>
      <c r="Q6" s="24" t="s">
        <v>30</v>
      </c>
      <c r="R6" s="25"/>
      <c r="S6" s="26"/>
      <c r="T6" s="21" t="s">
        <v>31</v>
      </c>
      <c r="U6" s="22"/>
      <c r="V6" s="23"/>
      <c r="W6" s="24" t="s">
        <v>32</v>
      </c>
      <c r="X6" s="25"/>
      <c r="Y6" s="26"/>
      <c r="Z6" s="21" t="s">
        <v>33</v>
      </c>
      <c r="AA6" s="22"/>
      <c r="AB6" s="23"/>
      <c r="AC6" s="24" t="s">
        <v>34</v>
      </c>
      <c r="AD6" s="25"/>
      <c r="AE6" s="26"/>
      <c r="AF6" s="21" t="s">
        <v>35</v>
      </c>
      <c r="AG6" s="22"/>
      <c r="AH6" s="23"/>
      <c r="AI6" s="24" t="s">
        <v>36</v>
      </c>
      <c r="AJ6" s="25"/>
      <c r="AK6" s="26"/>
      <c r="AL6" s="48" t="s">
        <v>37</v>
      </c>
      <c r="AM6" s="48"/>
      <c r="AN6" s="48"/>
      <c r="AO6" s="52" t="s">
        <v>38</v>
      </c>
      <c r="AP6" s="52"/>
      <c r="AQ6" s="52"/>
      <c r="AR6" s="21" t="s">
        <v>39</v>
      </c>
      <c r="AS6" s="22"/>
      <c r="AT6" s="23"/>
      <c r="AU6" s="51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</row>
    <row r="7" ht="39.75" customHeight="1" spans="1:59">
      <c r="A7" s="27" t="s">
        <v>40</v>
      </c>
      <c r="B7" s="28" t="s">
        <v>41</v>
      </c>
      <c r="C7" s="29" t="s">
        <v>42</v>
      </c>
      <c r="D7" s="29" t="s">
        <v>43</v>
      </c>
      <c r="E7" s="28" t="s">
        <v>41</v>
      </c>
      <c r="F7" s="30" t="s">
        <v>42</v>
      </c>
      <c r="G7" s="30" t="s">
        <v>43</v>
      </c>
      <c r="H7" s="28" t="s">
        <v>41</v>
      </c>
      <c r="I7" s="29" t="s">
        <v>42</v>
      </c>
      <c r="J7" s="29" t="s">
        <v>43</v>
      </c>
      <c r="K7" s="28" t="s">
        <v>41</v>
      </c>
      <c r="L7" s="35" t="s">
        <v>42</v>
      </c>
      <c r="M7" s="36" t="s">
        <v>43</v>
      </c>
      <c r="N7" s="28" t="s">
        <v>41</v>
      </c>
      <c r="O7" s="29" t="s">
        <v>42</v>
      </c>
      <c r="P7" s="29" t="s">
        <v>43</v>
      </c>
      <c r="Q7" s="28" t="s">
        <v>41</v>
      </c>
      <c r="R7" s="35" t="s">
        <v>42</v>
      </c>
      <c r="S7" s="36" t="s">
        <v>43</v>
      </c>
      <c r="T7" s="28" t="s">
        <v>41</v>
      </c>
      <c r="U7" s="29" t="s">
        <v>42</v>
      </c>
      <c r="V7" s="29" t="s">
        <v>43</v>
      </c>
      <c r="W7" s="28" t="s">
        <v>41</v>
      </c>
      <c r="X7" s="35" t="s">
        <v>42</v>
      </c>
      <c r="Y7" s="36" t="s">
        <v>43</v>
      </c>
      <c r="Z7" s="28" t="s">
        <v>41</v>
      </c>
      <c r="AA7" s="29" t="s">
        <v>42</v>
      </c>
      <c r="AB7" s="29" t="s">
        <v>43</v>
      </c>
      <c r="AC7" s="28" t="s">
        <v>41</v>
      </c>
      <c r="AD7" s="35" t="s">
        <v>42</v>
      </c>
      <c r="AE7" s="36" t="s">
        <v>43</v>
      </c>
      <c r="AF7" s="28" t="s">
        <v>41</v>
      </c>
      <c r="AG7" s="29" t="s">
        <v>42</v>
      </c>
      <c r="AH7" s="29" t="s">
        <v>43</v>
      </c>
      <c r="AI7" s="28" t="s">
        <v>41</v>
      </c>
      <c r="AJ7" s="35" t="s">
        <v>42</v>
      </c>
      <c r="AK7" s="36" t="s">
        <v>43</v>
      </c>
      <c r="AL7" s="28" t="s">
        <v>41</v>
      </c>
      <c r="AM7" s="29" t="s">
        <v>42</v>
      </c>
      <c r="AN7" s="29" t="s">
        <v>43</v>
      </c>
      <c r="AO7" s="28" t="s">
        <v>41</v>
      </c>
      <c r="AP7" s="35" t="s">
        <v>42</v>
      </c>
      <c r="AQ7" s="36" t="s">
        <v>43</v>
      </c>
      <c r="AR7" s="28" t="s">
        <v>41</v>
      </c>
      <c r="AS7" s="33" t="s">
        <v>42</v>
      </c>
      <c r="AT7" s="34" t="s">
        <v>43</v>
      </c>
      <c r="AU7" s="53"/>
      <c r="AV7" s="54" t="s">
        <v>44</v>
      </c>
      <c r="AW7" s="54"/>
      <c r="AX7" s="67" t="s">
        <v>45</v>
      </c>
      <c r="AY7" s="38"/>
      <c r="AZ7" s="38"/>
      <c r="BA7" s="38"/>
      <c r="BB7" s="38"/>
      <c r="BC7" s="38"/>
      <c r="BD7" s="38"/>
      <c r="BE7" s="38"/>
      <c r="BF7" s="38"/>
      <c r="BG7" s="38"/>
    </row>
    <row r="8" ht="19.5" customHeight="1" spans="1:59">
      <c r="A8" s="31" t="s">
        <v>46</v>
      </c>
      <c r="B8" s="32" t="s">
        <v>47</v>
      </c>
      <c r="C8" s="33">
        <f t="shared" ref="C8:C37" si="0">VLOOKUP(B8,AV:AW,COLUMNS(AV:AW),0)</f>
        <v>5</v>
      </c>
      <c r="D8" s="34">
        <f t="shared" ref="D8:D37" si="1">C8/$AW$8*$AX$20</f>
        <v>10</v>
      </c>
      <c r="E8" s="32" t="s">
        <v>48</v>
      </c>
      <c r="F8" s="35">
        <f t="shared" ref="F8:F37" si="2">VLOOKUP(E8,AV:AW,COLUMNS(AV:AW),0)</f>
        <v>4</v>
      </c>
      <c r="G8" s="36">
        <f>F8/$AW$8*$AX$21</f>
        <v>16</v>
      </c>
      <c r="H8" s="32" t="s">
        <v>49</v>
      </c>
      <c r="I8" s="33">
        <f t="shared" ref="I8:I37" si="3">VLOOKUP(H8,AV:AW,COLUMNS(AV:AW),0)</f>
        <v>3</v>
      </c>
      <c r="J8" s="34">
        <f t="shared" ref="J8:J37" si="4">I8/$AW$8*$AX$22</f>
        <v>3</v>
      </c>
      <c r="K8" s="32" t="s">
        <v>50</v>
      </c>
      <c r="L8" s="35">
        <f t="shared" ref="L8:L37" si="5">VLOOKUP(K8,AV:AW,COLUMNS(AV:AW),0)</f>
        <v>2</v>
      </c>
      <c r="M8" s="36">
        <f t="shared" ref="M8:M37" si="6">L8/$AW$8*$AX$23</f>
        <v>2</v>
      </c>
      <c r="N8" s="32" t="s">
        <v>49</v>
      </c>
      <c r="O8" s="33">
        <f t="shared" ref="O8:O37" si="7">VLOOKUP(N8,AV:AW,COLUMNS(AV:AW),0)</f>
        <v>3</v>
      </c>
      <c r="P8" s="34">
        <f t="shared" ref="P8:P37" si="8">O8/$AW$8*$AX$24</f>
        <v>3</v>
      </c>
      <c r="Q8" s="32" t="s">
        <v>49</v>
      </c>
      <c r="R8" s="35">
        <f t="shared" ref="R8:R37" si="9">VLOOKUP(Q8,AV:AW,COLUMNS(AV:AW),0)</f>
        <v>3</v>
      </c>
      <c r="S8" s="36">
        <f t="shared" ref="S8:S37" si="10">R8/$AW$8*$AX$25</f>
        <v>3</v>
      </c>
      <c r="T8" s="32" t="s">
        <v>50</v>
      </c>
      <c r="U8" s="33">
        <f t="shared" ref="U8:U37" si="11">VLOOKUP(T8,AV:AW,COLUMNS(AV:AW),0)</f>
        <v>2</v>
      </c>
      <c r="V8" s="34">
        <f t="shared" ref="V8:V37" si="12">U8/$AW$8*$AX$26</f>
        <v>2</v>
      </c>
      <c r="W8" s="32" t="s">
        <v>47</v>
      </c>
      <c r="X8" s="35">
        <f t="shared" ref="X8:X37" si="13">VLOOKUP(W8,AV:AW,COLUMNS(AV:AW),0)</f>
        <v>5</v>
      </c>
      <c r="Y8" s="36">
        <f t="shared" ref="Y8:Y37" si="14">X8/$AW$8*$AX$27</f>
        <v>12</v>
      </c>
      <c r="Z8" s="32" t="s">
        <v>50</v>
      </c>
      <c r="AA8" s="33">
        <f t="shared" ref="AA8:AA37" si="15">VLOOKUP(Z8,AV:AW,COLUMNS(AV:AW),0)</f>
        <v>2</v>
      </c>
      <c r="AB8" s="34">
        <f t="shared" ref="AB8:AB37" si="16">AA8/$AW$8*$AX$28</f>
        <v>2</v>
      </c>
      <c r="AC8" s="32" t="s">
        <v>51</v>
      </c>
      <c r="AD8" s="35">
        <f t="shared" ref="AD8:AD37" si="17">VLOOKUP(AC8,AV:AW,COLUMNS(AV:AW),0)</f>
        <v>1</v>
      </c>
      <c r="AE8" s="36">
        <f>AD8/$AW$8*$AX$29</f>
        <v>1</v>
      </c>
      <c r="AF8" s="32" t="s">
        <v>48</v>
      </c>
      <c r="AG8" s="33">
        <f t="shared" ref="AG8:AG37" si="18">VLOOKUP(AF8,AV:AW,COLUMNS(AV:AW),0)</f>
        <v>4</v>
      </c>
      <c r="AH8" s="34">
        <f>AG8/$AW$8*$AX$30</f>
        <v>6.4</v>
      </c>
      <c r="AI8" s="32" t="s">
        <v>47</v>
      </c>
      <c r="AJ8" s="35">
        <f t="shared" ref="AJ8:AJ37" si="19">VLOOKUP(AI8,AV:AW,COLUMNS(AV:AW),0)</f>
        <v>5</v>
      </c>
      <c r="AK8" s="36">
        <f>AJ8/$AW$8*$AX$31</f>
        <v>5</v>
      </c>
      <c r="AL8" s="32" t="s">
        <v>48</v>
      </c>
      <c r="AM8" s="33">
        <f t="shared" ref="AM8:AM37" si="20">VLOOKUP(AL8,AV:AW,COLUMNS(AV:AW),0)</f>
        <v>4</v>
      </c>
      <c r="AN8" s="34">
        <f>AM8/$AW$8*$AX$32</f>
        <v>4</v>
      </c>
      <c r="AO8" s="32" t="s">
        <v>48</v>
      </c>
      <c r="AP8" s="35">
        <f t="shared" ref="AP8:AP37" si="21">VLOOKUP(AO8,AV:AW,COLUMNS(AV:AW),0)</f>
        <v>4</v>
      </c>
      <c r="AQ8" s="36">
        <f>AP8/$AW$8*$AX$33</f>
        <v>2.4</v>
      </c>
      <c r="AR8" s="32" t="s">
        <v>47</v>
      </c>
      <c r="AS8" s="33">
        <f t="shared" ref="AS8:AS37" si="22">VLOOKUP(AR8,AV:AW,COLUMNS(AV:AW),0)</f>
        <v>5</v>
      </c>
      <c r="AT8" s="34">
        <f>AS8/$AW$8*$AX$34</f>
        <v>2</v>
      </c>
      <c r="AU8" s="55">
        <f>SUMIFS(8:8,$7:$7,$D$7)</f>
        <v>73.8</v>
      </c>
      <c r="AV8" s="56" t="s">
        <v>52</v>
      </c>
      <c r="AW8" s="68">
        <v>5</v>
      </c>
      <c r="AX8" s="67"/>
      <c r="AY8" s="38"/>
      <c r="AZ8" s="38"/>
      <c r="BA8" s="38"/>
      <c r="BB8" s="38"/>
      <c r="BC8" s="38"/>
      <c r="BD8" s="38"/>
      <c r="BE8" s="38"/>
      <c r="BF8" s="38"/>
      <c r="BG8" s="38"/>
    </row>
    <row r="9" ht="19.5" customHeight="1" spans="1:59">
      <c r="A9" s="31" t="s">
        <v>53</v>
      </c>
      <c r="B9" s="37" t="s">
        <v>47</v>
      </c>
      <c r="C9" s="33">
        <f t="shared" si="0"/>
        <v>5</v>
      </c>
      <c r="D9" s="34">
        <f t="shared" si="1"/>
        <v>10</v>
      </c>
      <c r="E9" s="37" t="s">
        <v>50</v>
      </c>
      <c r="F9" s="35">
        <f t="shared" si="2"/>
        <v>2</v>
      </c>
      <c r="G9" s="36">
        <f t="shared" ref="G9:G37" si="23">F9/$AW$8*$AX$21</f>
        <v>8</v>
      </c>
      <c r="H9" s="37" t="s">
        <v>50</v>
      </c>
      <c r="I9" s="33">
        <f t="shared" si="3"/>
        <v>2</v>
      </c>
      <c r="J9" s="34">
        <f t="shared" si="4"/>
        <v>2</v>
      </c>
      <c r="K9" s="37" t="s">
        <v>49</v>
      </c>
      <c r="L9" s="35">
        <f t="shared" si="5"/>
        <v>3</v>
      </c>
      <c r="M9" s="36">
        <f t="shared" si="6"/>
        <v>3</v>
      </c>
      <c r="N9" s="37" t="s">
        <v>50</v>
      </c>
      <c r="O9" s="33">
        <f t="shared" si="7"/>
        <v>2</v>
      </c>
      <c r="P9" s="34">
        <f t="shared" si="8"/>
        <v>2</v>
      </c>
      <c r="Q9" s="37" t="s">
        <v>47</v>
      </c>
      <c r="R9" s="35">
        <f t="shared" si="9"/>
        <v>5</v>
      </c>
      <c r="S9" s="36">
        <f t="shared" si="10"/>
        <v>5</v>
      </c>
      <c r="T9" s="37" t="s">
        <v>48</v>
      </c>
      <c r="U9" s="33">
        <f t="shared" si="11"/>
        <v>4</v>
      </c>
      <c r="V9" s="34">
        <f t="shared" si="12"/>
        <v>4</v>
      </c>
      <c r="W9" s="37" t="s">
        <v>47</v>
      </c>
      <c r="X9" s="35">
        <f t="shared" si="13"/>
        <v>5</v>
      </c>
      <c r="Y9" s="36">
        <f t="shared" si="14"/>
        <v>12</v>
      </c>
      <c r="Z9" s="37" t="s">
        <v>49</v>
      </c>
      <c r="AA9" s="33">
        <f t="shared" si="15"/>
        <v>3</v>
      </c>
      <c r="AB9" s="34">
        <f t="shared" si="16"/>
        <v>3</v>
      </c>
      <c r="AC9" s="37" t="s">
        <v>49</v>
      </c>
      <c r="AD9" s="35">
        <f t="shared" si="17"/>
        <v>3</v>
      </c>
      <c r="AE9" s="36">
        <f t="shared" ref="AE9:AE37" si="24">AD9/$AW$8*$AX$29</f>
        <v>3</v>
      </c>
      <c r="AF9" s="37" t="s">
        <v>50</v>
      </c>
      <c r="AG9" s="33">
        <f t="shared" si="18"/>
        <v>2</v>
      </c>
      <c r="AH9" s="34">
        <f t="shared" ref="AH9:AH37" si="25">AG9/$AW$8*$AX$30</f>
        <v>3.2</v>
      </c>
      <c r="AI9" s="37" t="s">
        <v>50</v>
      </c>
      <c r="AJ9" s="35">
        <f t="shared" si="19"/>
        <v>2</v>
      </c>
      <c r="AK9" s="36">
        <f t="shared" ref="AK9:AK37" si="26">AJ9/$AW$8*$AX$31</f>
        <v>2</v>
      </c>
      <c r="AL9" s="37" t="s">
        <v>47</v>
      </c>
      <c r="AM9" s="33">
        <f t="shared" si="20"/>
        <v>5</v>
      </c>
      <c r="AN9" s="34">
        <f t="shared" ref="AN9:AN37" si="27">AM9/$AW$8*$AX$32</f>
        <v>5</v>
      </c>
      <c r="AO9" s="37" t="s">
        <v>49</v>
      </c>
      <c r="AP9" s="35">
        <f t="shared" si="21"/>
        <v>3</v>
      </c>
      <c r="AQ9" s="36">
        <f t="shared" ref="AQ9:AQ37" si="28">AP9/$AW$8*$AX$33</f>
        <v>1.8</v>
      </c>
      <c r="AR9" s="37" t="s">
        <v>48</v>
      </c>
      <c r="AS9" s="33">
        <f t="shared" si="22"/>
        <v>4</v>
      </c>
      <c r="AT9" s="34">
        <f t="shared" ref="AT9:AT37" si="29">AS9/$AW$8*$AX$34</f>
        <v>1.6</v>
      </c>
      <c r="AU9" s="55">
        <f>SUMIFS(9:9,$7:$7,$D$7)</f>
        <v>65.6</v>
      </c>
      <c r="AV9" s="57" t="s">
        <v>54</v>
      </c>
      <c r="AW9" s="69" t="s">
        <v>55</v>
      </c>
      <c r="AX9" s="70" t="s">
        <v>56</v>
      </c>
      <c r="AY9" s="38"/>
      <c r="AZ9" s="38"/>
      <c r="BA9" s="38"/>
      <c r="BB9" s="38"/>
      <c r="BC9" s="38"/>
      <c r="BD9" s="38"/>
      <c r="BE9" s="38"/>
      <c r="BF9" s="38"/>
      <c r="BG9" s="38"/>
    </row>
    <row r="10" ht="19.5" customHeight="1" spans="1:59">
      <c r="A10" s="31" t="s">
        <v>57</v>
      </c>
      <c r="B10" s="37" t="s">
        <v>50</v>
      </c>
      <c r="C10" s="33">
        <f t="shared" si="0"/>
        <v>2</v>
      </c>
      <c r="D10" s="34">
        <f t="shared" si="1"/>
        <v>4</v>
      </c>
      <c r="E10" s="37" t="s">
        <v>49</v>
      </c>
      <c r="F10" s="35">
        <f t="shared" si="2"/>
        <v>3</v>
      </c>
      <c r="G10" s="36">
        <f t="shared" si="23"/>
        <v>12</v>
      </c>
      <c r="H10" s="37" t="s">
        <v>48</v>
      </c>
      <c r="I10" s="33">
        <f t="shared" si="3"/>
        <v>4</v>
      </c>
      <c r="J10" s="34">
        <f t="shared" si="4"/>
        <v>4</v>
      </c>
      <c r="K10" s="37" t="s">
        <v>50</v>
      </c>
      <c r="L10" s="35">
        <f t="shared" si="5"/>
        <v>2</v>
      </c>
      <c r="M10" s="36">
        <f t="shared" si="6"/>
        <v>2</v>
      </c>
      <c r="N10" s="37" t="s">
        <v>48</v>
      </c>
      <c r="O10" s="33">
        <f t="shared" si="7"/>
        <v>4</v>
      </c>
      <c r="P10" s="34">
        <f t="shared" si="8"/>
        <v>4</v>
      </c>
      <c r="Q10" s="37" t="s">
        <v>49</v>
      </c>
      <c r="R10" s="35">
        <f t="shared" si="9"/>
        <v>3</v>
      </c>
      <c r="S10" s="36">
        <f t="shared" si="10"/>
        <v>3</v>
      </c>
      <c r="T10" s="37" t="s">
        <v>50</v>
      </c>
      <c r="U10" s="33">
        <f t="shared" si="11"/>
        <v>2</v>
      </c>
      <c r="V10" s="34">
        <f t="shared" si="12"/>
        <v>2</v>
      </c>
      <c r="W10" s="37" t="s">
        <v>50</v>
      </c>
      <c r="X10" s="35">
        <f t="shared" si="13"/>
        <v>2</v>
      </c>
      <c r="Y10" s="36">
        <f t="shared" si="14"/>
        <v>4.8</v>
      </c>
      <c r="Z10" s="37" t="s">
        <v>51</v>
      </c>
      <c r="AA10" s="33">
        <f t="shared" si="15"/>
        <v>1</v>
      </c>
      <c r="AB10" s="34">
        <f t="shared" si="16"/>
        <v>1</v>
      </c>
      <c r="AC10" s="37" t="s">
        <v>47</v>
      </c>
      <c r="AD10" s="35">
        <f t="shared" si="17"/>
        <v>5</v>
      </c>
      <c r="AE10" s="36">
        <f t="shared" si="24"/>
        <v>5</v>
      </c>
      <c r="AF10" s="37" t="s">
        <v>49</v>
      </c>
      <c r="AG10" s="33">
        <f t="shared" si="18"/>
        <v>3</v>
      </c>
      <c r="AH10" s="34">
        <f t="shared" si="25"/>
        <v>4.8</v>
      </c>
      <c r="AI10" s="37" t="s">
        <v>48</v>
      </c>
      <c r="AJ10" s="35">
        <f t="shared" si="19"/>
        <v>4</v>
      </c>
      <c r="AK10" s="36">
        <f t="shared" si="26"/>
        <v>4</v>
      </c>
      <c r="AL10" s="37" t="s">
        <v>48</v>
      </c>
      <c r="AM10" s="33">
        <f t="shared" si="20"/>
        <v>4</v>
      </c>
      <c r="AN10" s="34">
        <f t="shared" si="27"/>
        <v>4</v>
      </c>
      <c r="AO10" s="37" t="s">
        <v>50</v>
      </c>
      <c r="AP10" s="35">
        <f t="shared" si="21"/>
        <v>2</v>
      </c>
      <c r="AQ10" s="36">
        <f t="shared" si="28"/>
        <v>1.2</v>
      </c>
      <c r="AR10" s="37" t="s">
        <v>50</v>
      </c>
      <c r="AS10" s="33">
        <f t="shared" si="22"/>
        <v>2</v>
      </c>
      <c r="AT10" s="34">
        <f t="shared" si="29"/>
        <v>0.8</v>
      </c>
      <c r="AU10" s="55">
        <f>SUMIFS(10:10,$7:$7,$D$7)</f>
        <v>56.6</v>
      </c>
      <c r="AV10" s="58" t="s">
        <v>47</v>
      </c>
      <c r="AW10" s="71">
        <v>5</v>
      </c>
      <c r="AX10" s="70"/>
      <c r="AY10" s="38"/>
      <c r="AZ10" s="38"/>
      <c r="BA10" s="38"/>
      <c r="BB10" s="38"/>
      <c r="BC10" s="38"/>
      <c r="BD10" s="38"/>
      <c r="BE10" s="38"/>
      <c r="BF10" s="38"/>
      <c r="BG10" s="38"/>
    </row>
    <row r="11" ht="19.5" customHeight="1" spans="1:59">
      <c r="A11" s="31" t="s">
        <v>58</v>
      </c>
      <c r="B11" s="37" t="s">
        <v>48</v>
      </c>
      <c r="C11" s="33">
        <f t="shared" si="0"/>
        <v>4</v>
      </c>
      <c r="D11" s="34">
        <f t="shared" si="1"/>
        <v>8</v>
      </c>
      <c r="E11" s="37" t="s">
        <v>50</v>
      </c>
      <c r="F11" s="35">
        <f t="shared" si="2"/>
        <v>2</v>
      </c>
      <c r="G11" s="36">
        <f t="shared" si="23"/>
        <v>8</v>
      </c>
      <c r="H11" s="37" t="s">
        <v>50</v>
      </c>
      <c r="I11" s="33">
        <f t="shared" si="3"/>
        <v>2</v>
      </c>
      <c r="J11" s="34">
        <f t="shared" si="4"/>
        <v>2</v>
      </c>
      <c r="K11" s="37" t="s">
        <v>49</v>
      </c>
      <c r="L11" s="35">
        <f t="shared" si="5"/>
        <v>3</v>
      </c>
      <c r="M11" s="36">
        <f t="shared" si="6"/>
        <v>3</v>
      </c>
      <c r="N11" s="37" t="s">
        <v>50</v>
      </c>
      <c r="O11" s="33">
        <f t="shared" si="7"/>
        <v>2</v>
      </c>
      <c r="P11" s="34">
        <f t="shared" si="8"/>
        <v>2</v>
      </c>
      <c r="Q11" s="37" t="s">
        <v>50</v>
      </c>
      <c r="R11" s="35">
        <f t="shared" si="9"/>
        <v>2</v>
      </c>
      <c r="S11" s="36">
        <f t="shared" si="10"/>
        <v>2</v>
      </c>
      <c r="T11" s="37" t="s">
        <v>49</v>
      </c>
      <c r="U11" s="33">
        <f t="shared" si="11"/>
        <v>3</v>
      </c>
      <c r="V11" s="34">
        <f t="shared" si="12"/>
        <v>3</v>
      </c>
      <c r="W11" s="37" t="s">
        <v>48</v>
      </c>
      <c r="X11" s="35">
        <f t="shared" si="13"/>
        <v>4</v>
      </c>
      <c r="Y11" s="36">
        <f t="shared" si="14"/>
        <v>9.6</v>
      </c>
      <c r="Z11" s="37" t="s">
        <v>49</v>
      </c>
      <c r="AA11" s="33">
        <f t="shared" si="15"/>
        <v>3</v>
      </c>
      <c r="AB11" s="34">
        <f t="shared" si="16"/>
        <v>3</v>
      </c>
      <c r="AC11" s="37" t="s">
        <v>49</v>
      </c>
      <c r="AD11" s="35">
        <f t="shared" si="17"/>
        <v>3</v>
      </c>
      <c r="AE11" s="36">
        <f t="shared" si="24"/>
        <v>3</v>
      </c>
      <c r="AF11" s="37" t="s">
        <v>51</v>
      </c>
      <c r="AG11" s="33">
        <f t="shared" si="18"/>
        <v>1</v>
      </c>
      <c r="AH11" s="34">
        <f t="shared" si="25"/>
        <v>1.6</v>
      </c>
      <c r="AI11" s="37" t="s">
        <v>50</v>
      </c>
      <c r="AJ11" s="35">
        <f t="shared" si="19"/>
        <v>2</v>
      </c>
      <c r="AK11" s="36">
        <f t="shared" si="26"/>
        <v>2</v>
      </c>
      <c r="AL11" s="37" t="s">
        <v>49</v>
      </c>
      <c r="AM11" s="33">
        <f t="shared" si="20"/>
        <v>3</v>
      </c>
      <c r="AN11" s="34">
        <f t="shared" si="27"/>
        <v>3</v>
      </c>
      <c r="AO11" s="37" t="s">
        <v>48</v>
      </c>
      <c r="AP11" s="35">
        <f t="shared" si="21"/>
        <v>4</v>
      </c>
      <c r="AQ11" s="36">
        <f t="shared" si="28"/>
        <v>2.4</v>
      </c>
      <c r="AR11" s="37" t="s">
        <v>49</v>
      </c>
      <c r="AS11" s="33">
        <f t="shared" si="22"/>
        <v>3</v>
      </c>
      <c r="AT11" s="34">
        <f t="shared" si="29"/>
        <v>1.2</v>
      </c>
      <c r="AU11" s="55">
        <f t="shared" ref="AU11:AU37" si="30">SUMIFS(11:11,$7:$7,$D$7)</f>
        <v>53.8</v>
      </c>
      <c r="AV11" s="59" t="s">
        <v>48</v>
      </c>
      <c r="AW11" s="72">
        <v>4</v>
      </c>
      <c r="AX11" s="70"/>
      <c r="AY11" s="38"/>
      <c r="AZ11" s="38"/>
      <c r="BA11" s="38"/>
      <c r="BB11" s="38"/>
      <c r="BC11" s="38"/>
      <c r="BD11" s="38"/>
      <c r="BE11" s="38"/>
      <c r="BF11" s="38"/>
      <c r="BG11" s="38"/>
    </row>
    <row r="12" ht="19.5" customHeight="1" spans="1:59">
      <c r="A12" s="31" t="s">
        <v>59</v>
      </c>
      <c r="B12" s="37" t="s">
        <v>50</v>
      </c>
      <c r="C12" s="33">
        <f t="shared" si="0"/>
        <v>2</v>
      </c>
      <c r="D12" s="34">
        <f t="shared" si="1"/>
        <v>4</v>
      </c>
      <c r="E12" s="37" t="s">
        <v>49</v>
      </c>
      <c r="F12" s="35">
        <f t="shared" si="2"/>
        <v>3</v>
      </c>
      <c r="G12" s="36">
        <f t="shared" si="23"/>
        <v>12</v>
      </c>
      <c r="H12" s="37" t="s">
        <v>49</v>
      </c>
      <c r="I12" s="33">
        <f t="shared" si="3"/>
        <v>3</v>
      </c>
      <c r="J12" s="34">
        <f t="shared" si="4"/>
        <v>3</v>
      </c>
      <c r="K12" s="37" t="s">
        <v>47</v>
      </c>
      <c r="L12" s="35">
        <f t="shared" si="5"/>
        <v>5</v>
      </c>
      <c r="M12" s="36">
        <f t="shared" si="6"/>
        <v>5</v>
      </c>
      <c r="N12" s="37" t="s">
        <v>49</v>
      </c>
      <c r="O12" s="33">
        <f t="shared" si="7"/>
        <v>3</v>
      </c>
      <c r="P12" s="34">
        <f t="shared" si="8"/>
        <v>3</v>
      </c>
      <c r="Q12" s="37" t="s">
        <v>47</v>
      </c>
      <c r="R12" s="35">
        <f t="shared" si="9"/>
        <v>5</v>
      </c>
      <c r="S12" s="36">
        <f t="shared" si="10"/>
        <v>5</v>
      </c>
      <c r="T12" s="37" t="s">
        <v>51</v>
      </c>
      <c r="U12" s="33">
        <f t="shared" si="11"/>
        <v>1</v>
      </c>
      <c r="V12" s="34">
        <f t="shared" si="12"/>
        <v>1</v>
      </c>
      <c r="W12" s="37" t="s">
        <v>50</v>
      </c>
      <c r="X12" s="35">
        <f t="shared" si="13"/>
        <v>2</v>
      </c>
      <c r="Y12" s="36">
        <f t="shared" si="14"/>
        <v>4.8</v>
      </c>
      <c r="Z12" s="37" t="s">
        <v>47</v>
      </c>
      <c r="AA12" s="33">
        <f t="shared" si="15"/>
        <v>5</v>
      </c>
      <c r="AB12" s="34">
        <f t="shared" si="16"/>
        <v>5</v>
      </c>
      <c r="AC12" s="37" t="s">
        <v>50</v>
      </c>
      <c r="AD12" s="35">
        <f t="shared" si="17"/>
        <v>2</v>
      </c>
      <c r="AE12" s="36">
        <f t="shared" si="24"/>
        <v>2</v>
      </c>
      <c r="AF12" s="37" t="s">
        <v>49</v>
      </c>
      <c r="AG12" s="33">
        <f t="shared" si="18"/>
        <v>3</v>
      </c>
      <c r="AH12" s="34">
        <f t="shared" si="25"/>
        <v>4.8</v>
      </c>
      <c r="AI12" s="37" t="s">
        <v>49</v>
      </c>
      <c r="AJ12" s="35">
        <f t="shared" si="19"/>
        <v>3</v>
      </c>
      <c r="AK12" s="36">
        <f t="shared" si="26"/>
        <v>3</v>
      </c>
      <c r="AL12" s="37" t="s">
        <v>50</v>
      </c>
      <c r="AM12" s="33">
        <f t="shared" si="20"/>
        <v>2</v>
      </c>
      <c r="AN12" s="34">
        <f t="shared" si="27"/>
        <v>2</v>
      </c>
      <c r="AO12" s="37" t="s">
        <v>47</v>
      </c>
      <c r="AP12" s="35">
        <f t="shared" si="21"/>
        <v>5</v>
      </c>
      <c r="AQ12" s="36">
        <f t="shared" si="28"/>
        <v>3</v>
      </c>
      <c r="AR12" s="37" t="s">
        <v>47</v>
      </c>
      <c r="AS12" s="33">
        <f t="shared" si="22"/>
        <v>5</v>
      </c>
      <c r="AT12" s="34">
        <f t="shared" si="29"/>
        <v>2</v>
      </c>
      <c r="AU12" s="55">
        <f t="shared" si="30"/>
        <v>59.6</v>
      </c>
      <c r="AV12" s="59" t="s">
        <v>49</v>
      </c>
      <c r="AW12" s="72">
        <v>3</v>
      </c>
      <c r="AX12" s="70"/>
      <c r="AY12" s="38"/>
      <c r="AZ12" s="38"/>
      <c r="BA12" s="38"/>
      <c r="BB12" s="38"/>
      <c r="BC12" s="38"/>
      <c r="BD12" s="38"/>
      <c r="BE12" s="38"/>
      <c r="BF12" s="38"/>
      <c r="BG12" s="38"/>
    </row>
    <row r="13" ht="19.5" customHeight="1" spans="1:59">
      <c r="A13" s="31" t="s">
        <v>60</v>
      </c>
      <c r="B13" s="37" t="s">
        <v>49</v>
      </c>
      <c r="C13" s="33">
        <f t="shared" si="0"/>
        <v>3</v>
      </c>
      <c r="D13" s="34">
        <f t="shared" si="1"/>
        <v>6</v>
      </c>
      <c r="E13" s="37" t="s">
        <v>47</v>
      </c>
      <c r="F13" s="35">
        <f t="shared" si="2"/>
        <v>5</v>
      </c>
      <c r="G13" s="36">
        <f t="shared" si="23"/>
        <v>20</v>
      </c>
      <c r="H13" s="37" t="s">
        <v>51</v>
      </c>
      <c r="I13" s="33">
        <f t="shared" si="3"/>
        <v>1</v>
      </c>
      <c r="J13" s="34">
        <f t="shared" si="4"/>
        <v>1</v>
      </c>
      <c r="K13" s="37" t="s">
        <v>49</v>
      </c>
      <c r="L13" s="35">
        <f t="shared" si="5"/>
        <v>3</v>
      </c>
      <c r="M13" s="36">
        <f t="shared" si="6"/>
        <v>3</v>
      </c>
      <c r="N13" s="37" t="s">
        <v>51</v>
      </c>
      <c r="O13" s="33">
        <f t="shared" si="7"/>
        <v>1</v>
      </c>
      <c r="P13" s="34">
        <f t="shared" si="8"/>
        <v>1</v>
      </c>
      <c r="Q13" s="37" t="s">
        <v>48</v>
      </c>
      <c r="R13" s="35">
        <f t="shared" si="9"/>
        <v>4</v>
      </c>
      <c r="S13" s="36">
        <f t="shared" si="10"/>
        <v>4</v>
      </c>
      <c r="T13" s="37" t="s">
        <v>49</v>
      </c>
      <c r="U13" s="33">
        <f t="shared" si="11"/>
        <v>3</v>
      </c>
      <c r="V13" s="34">
        <f t="shared" si="12"/>
        <v>3</v>
      </c>
      <c r="W13" s="37" t="s">
        <v>49</v>
      </c>
      <c r="X13" s="35">
        <f t="shared" si="13"/>
        <v>3</v>
      </c>
      <c r="Y13" s="36">
        <f t="shared" si="14"/>
        <v>7.2</v>
      </c>
      <c r="Z13" s="37" t="s">
        <v>49</v>
      </c>
      <c r="AA13" s="33">
        <f t="shared" si="15"/>
        <v>3</v>
      </c>
      <c r="AB13" s="34">
        <f t="shared" si="16"/>
        <v>3</v>
      </c>
      <c r="AC13" s="37" t="s">
        <v>47</v>
      </c>
      <c r="AD13" s="35">
        <f t="shared" si="17"/>
        <v>5</v>
      </c>
      <c r="AE13" s="36">
        <f t="shared" si="24"/>
        <v>5</v>
      </c>
      <c r="AF13" s="37" t="s">
        <v>47</v>
      </c>
      <c r="AG13" s="33">
        <f t="shared" si="18"/>
        <v>5</v>
      </c>
      <c r="AH13" s="34">
        <f t="shared" si="25"/>
        <v>8</v>
      </c>
      <c r="AI13" s="37" t="s">
        <v>49</v>
      </c>
      <c r="AJ13" s="35">
        <f t="shared" si="19"/>
        <v>3</v>
      </c>
      <c r="AK13" s="36">
        <f t="shared" si="26"/>
        <v>3</v>
      </c>
      <c r="AL13" s="37" t="s">
        <v>47</v>
      </c>
      <c r="AM13" s="33">
        <f t="shared" si="20"/>
        <v>5</v>
      </c>
      <c r="AN13" s="34">
        <f t="shared" si="27"/>
        <v>5</v>
      </c>
      <c r="AO13" s="37" t="s">
        <v>48</v>
      </c>
      <c r="AP13" s="35">
        <f t="shared" si="21"/>
        <v>4</v>
      </c>
      <c r="AQ13" s="36">
        <f t="shared" si="28"/>
        <v>2.4</v>
      </c>
      <c r="AR13" s="37" t="s">
        <v>49</v>
      </c>
      <c r="AS13" s="33">
        <f t="shared" si="22"/>
        <v>3</v>
      </c>
      <c r="AT13" s="34">
        <f t="shared" si="29"/>
        <v>1.2</v>
      </c>
      <c r="AU13" s="55">
        <f t="shared" si="30"/>
        <v>72.8</v>
      </c>
      <c r="AV13" s="59" t="s">
        <v>50</v>
      </c>
      <c r="AW13" s="72">
        <v>2</v>
      </c>
      <c r="AX13" s="70"/>
      <c r="AY13" s="38"/>
      <c r="AZ13" s="38"/>
      <c r="BA13" s="38"/>
      <c r="BB13" s="38"/>
      <c r="BC13" s="38"/>
      <c r="BD13" s="38"/>
      <c r="BE13" s="38"/>
      <c r="BF13" s="38"/>
      <c r="BG13" s="38"/>
    </row>
    <row r="14" ht="19.5" customHeight="1" spans="1:59">
      <c r="A14" s="31" t="s">
        <v>61</v>
      </c>
      <c r="B14" s="37" t="s">
        <v>51</v>
      </c>
      <c r="C14" s="33">
        <f t="shared" si="0"/>
        <v>1</v>
      </c>
      <c r="D14" s="34">
        <f t="shared" si="1"/>
        <v>2</v>
      </c>
      <c r="E14" s="37" t="s">
        <v>49</v>
      </c>
      <c r="F14" s="35">
        <f t="shared" si="2"/>
        <v>3</v>
      </c>
      <c r="G14" s="36">
        <f t="shared" si="23"/>
        <v>12</v>
      </c>
      <c r="H14" s="37" t="s">
        <v>49</v>
      </c>
      <c r="I14" s="33">
        <f t="shared" si="3"/>
        <v>3</v>
      </c>
      <c r="J14" s="34">
        <f t="shared" si="4"/>
        <v>3</v>
      </c>
      <c r="K14" s="37" t="s">
        <v>50</v>
      </c>
      <c r="L14" s="35">
        <f t="shared" si="5"/>
        <v>2</v>
      </c>
      <c r="M14" s="36">
        <f t="shared" si="6"/>
        <v>2</v>
      </c>
      <c r="N14" s="37" t="s">
        <v>49</v>
      </c>
      <c r="O14" s="33">
        <f t="shared" si="7"/>
        <v>3</v>
      </c>
      <c r="P14" s="34">
        <f t="shared" si="8"/>
        <v>3</v>
      </c>
      <c r="Q14" s="37" t="s">
        <v>47</v>
      </c>
      <c r="R14" s="35">
        <f t="shared" si="9"/>
        <v>5</v>
      </c>
      <c r="S14" s="36">
        <f t="shared" si="10"/>
        <v>5</v>
      </c>
      <c r="T14" s="37" t="s">
        <v>47</v>
      </c>
      <c r="U14" s="33">
        <f t="shared" si="11"/>
        <v>5</v>
      </c>
      <c r="V14" s="34">
        <f t="shared" si="12"/>
        <v>5</v>
      </c>
      <c r="W14" s="37" t="s">
        <v>49</v>
      </c>
      <c r="X14" s="35">
        <f t="shared" si="13"/>
        <v>3</v>
      </c>
      <c r="Y14" s="36">
        <f t="shared" si="14"/>
        <v>7.2</v>
      </c>
      <c r="Z14" s="37" t="s">
        <v>50</v>
      </c>
      <c r="AA14" s="33">
        <f t="shared" si="15"/>
        <v>2</v>
      </c>
      <c r="AB14" s="34">
        <f t="shared" si="16"/>
        <v>2</v>
      </c>
      <c r="AC14" s="37" t="s">
        <v>51</v>
      </c>
      <c r="AD14" s="35">
        <f t="shared" si="17"/>
        <v>1</v>
      </c>
      <c r="AE14" s="36">
        <f t="shared" si="24"/>
        <v>1</v>
      </c>
      <c r="AF14" s="37" t="s">
        <v>49</v>
      </c>
      <c r="AG14" s="33">
        <f t="shared" si="18"/>
        <v>3</v>
      </c>
      <c r="AH14" s="34">
        <f t="shared" si="25"/>
        <v>4.8</v>
      </c>
      <c r="AI14" s="37" t="s">
        <v>50</v>
      </c>
      <c r="AJ14" s="35">
        <f t="shared" si="19"/>
        <v>2</v>
      </c>
      <c r="AK14" s="36">
        <f t="shared" si="26"/>
        <v>2</v>
      </c>
      <c r="AL14" s="37" t="s">
        <v>48</v>
      </c>
      <c r="AM14" s="33">
        <f t="shared" si="20"/>
        <v>4</v>
      </c>
      <c r="AN14" s="34">
        <f t="shared" si="27"/>
        <v>4</v>
      </c>
      <c r="AO14" s="37" t="s">
        <v>49</v>
      </c>
      <c r="AP14" s="35">
        <f t="shared" si="21"/>
        <v>3</v>
      </c>
      <c r="AQ14" s="36">
        <f t="shared" si="28"/>
        <v>1.8</v>
      </c>
      <c r="AR14" s="37" t="s">
        <v>47</v>
      </c>
      <c r="AS14" s="33">
        <f t="shared" si="22"/>
        <v>5</v>
      </c>
      <c r="AT14" s="34">
        <f t="shared" si="29"/>
        <v>2</v>
      </c>
      <c r="AU14" s="55">
        <f t="shared" si="30"/>
        <v>56.8</v>
      </c>
      <c r="AV14" s="59" t="s">
        <v>51</v>
      </c>
      <c r="AW14" s="72">
        <v>1</v>
      </c>
      <c r="AX14" s="70"/>
      <c r="AY14" s="38"/>
      <c r="AZ14" s="38"/>
      <c r="BA14" s="38"/>
      <c r="BB14" s="38"/>
      <c r="BC14" s="38"/>
      <c r="BD14" s="38"/>
      <c r="BE14" s="38"/>
      <c r="BF14" s="38"/>
      <c r="BG14" s="38"/>
    </row>
    <row r="15" ht="19.5" customHeight="1" spans="1:59">
      <c r="A15" s="31" t="s">
        <v>62</v>
      </c>
      <c r="B15" s="37" t="s">
        <v>49</v>
      </c>
      <c r="C15" s="33">
        <f t="shared" si="0"/>
        <v>3</v>
      </c>
      <c r="D15" s="34">
        <f t="shared" si="1"/>
        <v>6</v>
      </c>
      <c r="E15" s="37" t="s">
        <v>50</v>
      </c>
      <c r="F15" s="35">
        <f t="shared" si="2"/>
        <v>2</v>
      </c>
      <c r="G15" s="36">
        <f t="shared" si="23"/>
        <v>8</v>
      </c>
      <c r="H15" s="37" t="s">
        <v>47</v>
      </c>
      <c r="I15" s="33">
        <f t="shared" si="3"/>
        <v>5</v>
      </c>
      <c r="J15" s="34">
        <f t="shared" si="4"/>
        <v>5</v>
      </c>
      <c r="K15" s="37" t="s">
        <v>47</v>
      </c>
      <c r="L15" s="35">
        <f t="shared" si="5"/>
        <v>5</v>
      </c>
      <c r="M15" s="36">
        <f t="shared" si="6"/>
        <v>5</v>
      </c>
      <c r="N15" s="37" t="s">
        <v>47</v>
      </c>
      <c r="O15" s="33">
        <f t="shared" si="7"/>
        <v>5</v>
      </c>
      <c r="P15" s="34">
        <f t="shared" si="8"/>
        <v>5</v>
      </c>
      <c r="Q15" s="37" t="s">
        <v>48</v>
      </c>
      <c r="R15" s="35">
        <f t="shared" si="9"/>
        <v>4</v>
      </c>
      <c r="S15" s="36">
        <f t="shared" si="10"/>
        <v>4</v>
      </c>
      <c r="T15" s="37" t="s">
        <v>49</v>
      </c>
      <c r="U15" s="33">
        <f t="shared" si="11"/>
        <v>3</v>
      </c>
      <c r="V15" s="34">
        <f t="shared" si="12"/>
        <v>3</v>
      </c>
      <c r="W15" s="37" t="s">
        <v>50</v>
      </c>
      <c r="X15" s="35">
        <f t="shared" si="13"/>
        <v>2</v>
      </c>
      <c r="Y15" s="36">
        <f t="shared" si="14"/>
        <v>4.8</v>
      </c>
      <c r="Z15" s="37" t="s">
        <v>47</v>
      </c>
      <c r="AA15" s="33">
        <f t="shared" si="15"/>
        <v>5</v>
      </c>
      <c r="AB15" s="34">
        <f t="shared" si="16"/>
        <v>5</v>
      </c>
      <c r="AC15" s="37" t="s">
        <v>50</v>
      </c>
      <c r="AD15" s="35">
        <f t="shared" si="17"/>
        <v>2</v>
      </c>
      <c r="AE15" s="36">
        <f t="shared" si="24"/>
        <v>2</v>
      </c>
      <c r="AF15" s="37" t="s">
        <v>47</v>
      </c>
      <c r="AG15" s="33">
        <f t="shared" si="18"/>
        <v>5</v>
      </c>
      <c r="AH15" s="34">
        <f t="shared" si="25"/>
        <v>8</v>
      </c>
      <c r="AI15" s="37" t="s">
        <v>47</v>
      </c>
      <c r="AJ15" s="35">
        <f t="shared" si="19"/>
        <v>5</v>
      </c>
      <c r="AK15" s="36">
        <f t="shared" si="26"/>
        <v>5</v>
      </c>
      <c r="AL15" s="37" t="s">
        <v>47</v>
      </c>
      <c r="AM15" s="33">
        <f t="shared" si="20"/>
        <v>5</v>
      </c>
      <c r="AN15" s="34">
        <f t="shared" si="27"/>
        <v>5</v>
      </c>
      <c r="AO15" s="37" t="s">
        <v>50</v>
      </c>
      <c r="AP15" s="35">
        <f t="shared" si="21"/>
        <v>2</v>
      </c>
      <c r="AQ15" s="36">
        <f t="shared" si="28"/>
        <v>1.2</v>
      </c>
      <c r="AR15" s="37" t="s">
        <v>49</v>
      </c>
      <c r="AS15" s="33">
        <f t="shared" si="22"/>
        <v>3</v>
      </c>
      <c r="AT15" s="34">
        <f t="shared" si="29"/>
        <v>1.2</v>
      </c>
      <c r="AU15" s="55">
        <f t="shared" si="30"/>
        <v>68.2</v>
      </c>
      <c r="AV15" s="60" t="s">
        <v>63</v>
      </c>
      <c r="AW15" s="73">
        <v>0</v>
      </c>
      <c r="AX15" s="70"/>
      <c r="AY15" s="38"/>
      <c r="AZ15" s="38"/>
      <c r="BA15" s="38"/>
      <c r="BB15" s="38"/>
      <c r="BC15" s="38"/>
      <c r="BD15" s="38"/>
      <c r="BE15" s="38"/>
      <c r="BF15" s="38"/>
      <c r="BG15" s="38"/>
    </row>
    <row r="16" ht="19.5" customHeight="1" spans="1:59">
      <c r="A16" s="31" t="s">
        <v>64</v>
      </c>
      <c r="B16" s="37" t="s">
        <v>47</v>
      </c>
      <c r="C16" s="33">
        <f t="shared" si="0"/>
        <v>5</v>
      </c>
      <c r="D16" s="34">
        <f t="shared" si="1"/>
        <v>10</v>
      </c>
      <c r="E16" s="37" t="s">
        <v>47</v>
      </c>
      <c r="F16" s="35">
        <f t="shared" si="2"/>
        <v>5</v>
      </c>
      <c r="G16" s="36">
        <f t="shared" si="23"/>
        <v>20</v>
      </c>
      <c r="H16" s="37" t="s">
        <v>49</v>
      </c>
      <c r="I16" s="33">
        <f t="shared" si="3"/>
        <v>3</v>
      </c>
      <c r="J16" s="34">
        <f t="shared" si="4"/>
        <v>3</v>
      </c>
      <c r="K16" s="37" t="s">
        <v>48</v>
      </c>
      <c r="L16" s="35">
        <f t="shared" si="5"/>
        <v>4</v>
      </c>
      <c r="M16" s="36">
        <f t="shared" si="6"/>
        <v>4</v>
      </c>
      <c r="N16" s="37" t="s">
        <v>49</v>
      </c>
      <c r="O16" s="33">
        <f t="shared" si="7"/>
        <v>3</v>
      </c>
      <c r="P16" s="34">
        <f t="shared" si="8"/>
        <v>3</v>
      </c>
      <c r="Q16" s="37" t="s">
        <v>47</v>
      </c>
      <c r="R16" s="35">
        <f t="shared" si="9"/>
        <v>5</v>
      </c>
      <c r="S16" s="36">
        <f t="shared" si="10"/>
        <v>5</v>
      </c>
      <c r="T16" s="37" t="s">
        <v>47</v>
      </c>
      <c r="U16" s="33">
        <f t="shared" si="11"/>
        <v>5</v>
      </c>
      <c r="V16" s="34">
        <f t="shared" si="12"/>
        <v>5</v>
      </c>
      <c r="W16" s="37" t="s">
        <v>47</v>
      </c>
      <c r="X16" s="35">
        <f t="shared" si="13"/>
        <v>5</v>
      </c>
      <c r="Y16" s="36">
        <f t="shared" si="14"/>
        <v>12</v>
      </c>
      <c r="Z16" s="37" t="s">
        <v>51</v>
      </c>
      <c r="AA16" s="33">
        <f t="shared" si="15"/>
        <v>1</v>
      </c>
      <c r="AB16" s="34">
        <f t="shared" si="16"/>
        <v>1</v>
      </c>
      <c r="AC16" s="37" t="s">
        <v>49</v>
      </c>
      <c r="AD16" s="35">
        <f t="shared" si="17"/>
        <v>3</v>
      </c>
      <c r="AE16" s="36">
        <f t="shared" si="24"/>
        <v>3</v>
      </c>
      <c r="AF16" s="37" t="s">
        <v>49</v>
      </c>
      <c r="AG16" s="33">
        <f t="shared" si="18"/>
        <v>3</v>
      </c>
      <c r="AH16" s="34">
        <f t="shared" si="25"/>
        <v>4.8</v>
      </c>
      <c r="AI16" s="37" t="s">
        <v>48</v>
      </c>
      <c r="AJ16" s="35">
        <f t="shared" si="19"/>
        <v>4</v>
      </c>
      <c r="AK16" s="36">
        <f t="shared" si="26"/>
        <v>4</v>
      </c>
      <c r="AL16" s="37" t="s">
        <v>48</v>
      </c>
      <c r="AM16" s="33">
        <f t="shared" si="20"/>
        <v>4</v>
      </c>
      <c r="AN16" s="34">
        <f t="shared" si="27"/>
        <v>4</v>
      </c>
      <c r="AO16" s="37" t="s">
        <v>47</v>
      </c>
      <c r="AP16" s="35">
        <f t="shared" si="21"/>
        <v>5</v>
      </c>
      <c r="AQ16" s="36">
        <f t="shared" si="28"/>
        <v>3</v>
      </c>
      <c r="AR16" s="37" t="s">
        <v>50</v>
      </c>
      <c r="AS16" s="33">
        <f t="shared" si="22"/>
        <v>2</v>
      </c>
      <c r="AT16" s="34">
        <f t="shared" si="29"/>
        <v>0.8</v>
      </c>
      <c r="AU16" s="55">
        <f t="shared" si="30"/>
        <v>82.6</v>
      </c>
      <c r="AV16" s="54" t="s">
        <v>65</v>
      </c>
      <c r="AW16" s="54"/>
      <c r="AX16" s="54"/>
      <c r="AY16" s="74" t="s">
        <v>66</v>
      </c>
      <c r="AZ16" s="38"/>
      <c r="BA16" s="38"/>
      <c r="BB16" s="38"/>
      <c r="BC16" s="38"/>
      <c r="BD16" s="38"/>
      <c r="BE16" s="38"/>
      <c r="BF16" s="38"/>
      <c r="BG16" s="38"/>
    </row>
    <row r="17" ht="19.5" customHeight="1" spans="1:59">
      <c r="A17" s="31" t="s">
        <v>67</v>
      </c>
      <c r="B17" s="37" t="s">
        <v>49</v>
      </c>
      <c r="C17" s="33">
        <f t="shared" si="0"/>
        <v>3</v>
      </c>
      <c r="D17" s="34">
        <f t="shared" si="1"/>
        <v>6</v>
      </c>
      <c r="E17" s="37" t="s">
        <v>48</v>
      </c>
      <c r="F17" s="35">
        <f t="shared" si="2"/>
        <v>4</v>
      </c>
      <c r="G17" s="36">
        <f t="shared" si="23"/>
        <v>16</v>
      </c>
      <c r="H17" s="37" t="s">
        <v>50</v>
      </c>
      <c r="I17" s="33">
        <f t="shared" si="3"/>
        <v>2</v>
      </c>
      <c r="J17" s="34">
        <f t="shared" si="4"/>
        <v>2</v>
      </c>
      <c r="K17" s="37" t="s">
        <v>47</v>
      </c>
      <c r="L17" s="35">
        <f t="shared" si="5"/>
        <v>5</v>
      </c>
      <c r="M17" s="36">
        <f t="shared" si="6"/>
        <v>5</v>
      </c>
      <c r="N17" s="37" t="s">
        <v>50</v>
      </c>
      <c r="O17" s="33">
        <f t="shared" si="7"/>
        <v>2</v>
      </c>
      <c r="P17" s="34">
        <f t="shared" si="8"/>
        <v>2</v>
      </c>
      <c r="Q17" s="37" t="s">
        <v>48</v>
      </c>
      <c r="R17" s="35">
        <f t="shared" si="9"/>
        <v>4</v>
      </c>
      <c r="S17" s="36">
        <f t="shared" si="10"/>
        <v>4</v>
      </c>
      <c r="T17" s="37" t="s">
        <v>49</v>
      </c>
      <c r="U17" s="33">
        <f t="shared" si="11"/>
        <v>3</v>
      </c>
      <c r="V17" s="34">
        <f t="shared" si="12"/>
        <v>3</v>
      </c>
      <c r="W17" s="37" t="s">
        <v>48</v>
      </c>
      <c r="X17" s="35">
        <f t="shared" si="13"/>
        <v>4</v>
      </c>
      <c r="Y17" s="36">
        <f t="shared" si="14"/>
        <v>9.6</v>
      </c>
      <c r="Z17" s="37" t="s">
        <v>49</v>
      </c>
      <c r="AA17" s="33">
        <f t="shared" si="15"/>
        <v>3</v>
      </c>
      <c r="AB17" s="34">
        <f t="shared" si="16"/>
        <v>3</v>
      </c>
      <c r="AC17" s="37" t="s">
        <v>47</v>
      </c>
      <c r="AD17" s="35">
        <f t="shared" si="17"/>
        <v>5</v>
      </c>
      <c r="AE17" s="36">
        <f t="shared" si="24"/>
        <v>5</v>
      </c>
      <c r="AF17" s="37" t="s">
        <v>48</v>
      </c>
      <c r="AG17" s="33">
        <f t="shared" si="18"/>
        <v>4</v>
      </c>
      <c r="AH17" s="34">
        <f t="shared" si="25"/>
        <v>6.4</v>
      </c>
      <c r="AI17" s="37" t="s">
        <v>47</v>
      </c>
      <c r="AJ17" s="35">
        <f t="shared" si="19"/>
        <v>5</v>
      </c>
      <c r="AK17" s="36">
        <f t="shared" si="26"/>
        <v>5</v>
      </c>
      <c r="AL17" s="37" t="s">
        <v>47</v>
      </c>
      <c r="AM17" s="33">
        <f t="shared" si="20"/>
        <v>5</v>
      </c>
      <c r="AN17" s="34">
        <f t="shared" si="27"/>
        <v>5</v>
      </c>
      <c r="AO17" s="37" t="s">
        <v>48</v>
      </c>
      <c r="AP17" s="35">
        <f t="shared" si="21"/>
        <v>4</v>
      </c>
      <c r="AQ17" s="36">
        <f t="shared" si="28"/>
        <v>2.4</v>
      </c>
      <c r="AR17" s="37" t="s">
        <v>47</v>
      </c>
      <c r="AS17" s="33">
        <f t="shared" si="22"/>
        <v>5</v>
      </c>
      <c r="AT17" s="34">
        <f t="shared" si="29"/>
        <v>2</v>
      </c>
      <c r="AU17" s="55">
        <f t="shared" si="30"/>
        <v>76.4</v>
      </c>
      <c r="AV17" s="54"/>
      <c r="AW17" s="54"/>
      <c r="AX17" s="54"/>
      <c r="AY17" s="74"/>
      <c r="AZ17" s="38"/>
      <c r="BA17" s="38"/>
      <c r="BB17" s="38"/>
      <c r="BC17" s="38"/>
      <c r="BD17" s="38"/>
      <c r="BE17" s="38"/>
      <c r="BF17" s="38"/>
      <c r="BG17" s="38"/>
    </row>
    <row r="18" ht="19.5" customHeight="1" spans="1:59">
      <c r="A18" s="31" t="s">
        <v>68</v>
      </c>
      <c r="B18" s="37" t="s">
        <v>50</v>
      </c>
      <c r="C18" s="33">
        <f t="shared" si="0"/>
        <v>2</v>
      </c>
      <c r="D18" s="34">
        <f t="shared" si="1"/>
        <v>4</v>
      </c>
      <c r="E18" s="37" t="s">
        <v>47</v>
      </c>
      <c r="F18" s="35">
        <f t="shared" si="2"/>
        <v>5</v>
      </c>
      <c r="G18" s="36">
        <f t="shared" si="23"/>
        <v>20</v>
      </c>
      <c r="H18" s="37" t="s">
        <v>47</v>
      </c>
      <c r="I18" s="33">
        <f t="shared" si="3"/>
        <v>5</v>
      </c>
      <c r="J18" s="34">
        <f t="shared" si="4"/>
        <v>5</v>
      </c>
      <c r="K18" s="37" t="s">
        <v>48</v>
      </c>
      <c r="L18" s="35">
        <f t="shared" si="5"/>
        <v>4</v>
      </c>
      <c r="M18" s="36">
        <f t="shared" si="6"/>
        <v>4</v>
      </c>
      <c r="N18" s="37" t="s">
        <v>47</v>
      </c>
      <c r="O18" s="33">
        <f t="shared" si="7"/>
        <v>5</v>
      </c>
      <c r="P18" s="34">
        <f t="shared" si="8"/>
        <v>5</v>
      </c>
      <c r="Q18" s="37" t="s">
        <v>47</v>
      </c>
      <c r="R18" s="35">
        <f t="shared" si="9"/>
        <v>5</v>
      </c>
      <c r="S18" s="36">
        <f t="shared" si="10"/>
        <v>5</v>
      </c>
      <c r="T18" s="37" t="s">
        <v>48</v>
      </c>
      <c r="U18" s="33">
        <f t="shared" si="11"/>
        <v>4</v>
      </c>
      <c r="V18" s="34">
        <f t="shared" si="12"/>
        <v>4</v>
      </c>
      <c r="W18" s="37" t="s">
        <v>47</v>
      </c>
      <c r="X18" s="35">
        <f t="shared" si="13"/>
        <v>5</v>
      </c>
      <c r="Y18" s="36">
        <f t="shared" si="14"/>
        <v>12</v>
      </c>
      <c r="Z18" s="37" t="s">
        <v>47</v>
      </c>
      <c r="AA18" s="33">
        <f t="shared" si="15"/>
        <v>5</v>
      </c>
      <c r="AB18" s="34">
        <f t="shared" si="16"/>
        <v>5</v>
      </c>
      <c r="AC18" s="37" t="s">
        <v>49</v>
      </c>
      <c r="AD18" s="35">
        <f t="shared" si="17"/>
        <v>3</v>
      </c>
      <c r="AE18" s="36">
        <f t="shared" si="24"/>
        <v>3</v>
      </c>
      <c r="AF18" s="37" t="s">
        <v>47</v>
      </c>
      <c r="AG18" s="33">
        <f t="shared" si="18"/>
        <v>5</v>
      </c>
      <c r="AH18" s="34">
        <f t="shared" si="25"/>
        <v>8</v>
      </c>
      <c r="AI18" s="37" t="s">
        <v>48</v>
      </c>
      <c r="AJ18" s="35">
        <f t="shared" si="19"/>
        <v>4</v>
      </c>
      <c r="AK18" s="36">
        <f t="shared" si="26"/>
        <v>4</v>
      </c>
      <c r="AL18" s="37" t="s">
        <v>48</v>
      </c>
      <c r="AM18" s="33">
        <f t="shared" si="20"/>
        <v>4</v>
      </c>
      <c r="AN18" s="34">
        <f t="shared" si="27"/>
        <v>4</v>
      </c>
      <c r="AO18" s="37" t="s">
        <v>47</v>
      </c>
      <c r="AP18" s="35">
        <f t="shared" si="21"/>
        <v>5</v>
      </c>
      <c r="AQ18" s="36">
        <f t="shared" si="28"/>
        <v>3</v>
      </c>
      <c r="AR18" s="37" t="s">
        <v>49</v>
      </c>
      <c r="AS18" s="33">
        <f t="shared" si="22"/>
        <v>3</v>
      </c>
      <c r="AT18" s="34">
        <f t="shared" si="29"/>
        <v>1.2</v>
      </c>
      <c r="AU18" s="55">
        <f t="shared" si="30"/>
        <v>87.2</v>
      </c>
      <c r="AV18" s="61" t="s">
        <v>52</v>
      </c>
      <c r="AW18" s="61"/>
      <c r="AX18" s="75">
        <v>100</v>
      </c>
      <c r="AY18" s="74"/>
      <c r="AZ18" s="38"/>
      <c r="BA18" s="38"/>
      <c r="BB18" s="38"/>
      <c r="BC18" s="38"/>
      <c r="BD18" s="38"/>
      <c r="BE18" s="38"/>
      <c r="BF18" s="38"/>
      <c r="BG18" s="38"/>
    </row>
    <row r="19" ht="19.5" customHeight="1" spans="1:59">
      <c r="A19" s="31" t="s">
        <v>69</v>
      </c>
      <c r="B19" s="37" t="s">
        <v>47</v>
      </c>
      <c r="C19" s="33">
        <f t="shared" si="0"/>
        <v>5</v>
      </c>
      <c r="D19" s="34">
        <f t="shared" si="1"/>
        <v>10</v>
      </c>
      <c r="E19" s="37" t="s">
        <v>48</v>
      </c>
      <c r="F19" s="35">
        <f t="shared" si="2"/>
        <v>4</v>
      </c>
      <c r="G19" s="36">
        <f t="shared" si="23"/>
        <v>16</v>
      </c>
      <c r="H19" s="37" t="s">
        <v>51</v>
      </c>
      <c r="I19" s="33">
        <f t="shared" si="3"/>
        <v>1</v>
      </c>
      <c r="J19" s="34">
        <f t="shared" si="4"/>
        <v>1</v>
      </c>
      <c r="K19" s="37" t="s">
        <v>47</v>
      </c>
      <c r="L19" s="35">
        <f t="shared" si="5"/>
        <v>5</v>
      </c>
      <c r="M19" s="36">
        <f t="shared" si="6"/>
        <v>5</v>
      </c>
      <c r="N19" s="37" t="s">
        <v>51</v>
      </c>
      <c r="O19" s="33">
        <f t="shared" si="7"/>
        <v>1</v>
      </c>
      <c r="P19" s="34">
        <f t="shared" si="8"/>
        <v>1</v>
      </c>
      <c r="Q19" s="37" t="s">
        <v>49</v>
      </c>
      <c r="R19" s="35">
        <f t="shared" si="9"/>
        <v>3</v>
      </c>
      <c r="S19" s="36">
        <f t="shared" si="10"/>
        <v>3</v>
      </c>
      <c r="T19" s="37" t="s">
        <v>47</v>
      </c>
      <c r="U19" s="33">
        <f t="shared" si="11"/>
        <v>5</v>
      </c>
      <c r="V19" s="34">
        <f t="shared" si="12"/>
        <v>5</v>
      </c>
      <c r="W19" s="37" t="s">
        <v>48</v>
      </c>
      <c r="X19" s="35">
        <f t="shared" si="13"/>
        <v>4</v>
      </c>
      <c r="Y19" s="36">
        <f t="shared" si="14"/>
        <v>9.6</v>
      </c>
      <c r="Z19" s="37" t="s">
        <v>48</v>
      </c>
      <c r="AA19" s="33">
        <f t="shared" si="15"/>
        <v>4</v>
      </c>
      <c r="AB19" s="34">
        <f t="shared" si="16"/>
        <v>4</v>
      </c>
      <c r="AC19" s="37" t="s">
        <v>50</v>
      </c>
      <c r="AD19" s="35">
        <f t="shared" si="17"/>
        <v>2</v>
      </c>
      <c r="AE19" s="36">
        <f t="shared" si="24"/>
        <v>2</v>
      </c>
      <c r="AF19" s="37" t="s">
        <v>48</v>
      </c>
      <c r="AG19" s="33">
        <f t="shared" si="18"/>
        <v>4</v>
      </c>
      <c r="AH19" s="34">
        <f t="shared" si="25"/>
        <v>6.4</v>
      </c>
      <c r="AI19" s="37" t="s">
        <v>50</v>
      </c>
      <c r="AJ19" s="35">
        <f t="shared" si="19"/>
        <v>2</v>
      </c>
      <c r="AK19" s="36">
        <f t="shared" si="26"/>
        <v>2</v>
      </c>
      <c r="AL19" s="37" t="s">
        <v>47</v>
      </c>
      <c r="AM19" s="33">
        <f t="shared" si="20"/>
        <v>5</v>
      </c>
      <c r="AN19" s="34">
        <f t="shared" si="27"/>
        <v>5</v>
      </c>
      <c r="AO19" s="37" t="s">
        <v>48</v>
      </c>
      <c r="AP19" s="35">
        <f t="shared" si="21"/>
        <v>4</v>
      </c>
      <c r="AQ19" s="36">
        <f t="shared" si="28"/>
        <v>2.4</v>
      </c>
      <c r="AR19" s="37" t="s">
        <v>50</v>
      </c>
      <c r="AS19" s="33">
        <f t="shared" si="22"/>
        <v>2</v>
      </c>
      <c r="AT19" s="34">
        <f t="shared" si="29"/>
        <v>0.8</v>
      </c>
      <c r="AU19" s="55">
        <f t="shared" si="30"/>
        <v>73.2</v>
      </c>
      <c r="AV19" s="62" t="s">
        <v>70</v>
      </c>
      <c r="AW19" s="62" t="s">
        <v>71</v>
      </c>
      <c r="AX19" s="62" t="s">
        <v>72</v>
      </c>
      <c r="AY19" s="76" t="s">
        <v>73</v>
      </c>
      <c r="AZ19" s="38"/>
      <c r="BA19" s="38"/>
      <c r="BB19" s="38"/>
      <c r="BC19" s="38"/>
      <c r="BD19" s="38"/>
      <c r="BE19" s="38"/>
      <c r="BF19" s="38"/>
      <c r="BG19" s="38"/>
    </row>
    <row r="20" ht="19.5" customHeight="1" spans="1:59">
      <c r="A20" s="31" t="s">
        <v>74</v>
      </c>
      <c r="B20" s="37" t="s">
        <v>51</v>
      </c>
      <c r="C20" s="33">
        <f t="shared" si="0"/>
        <v>1</v>
      </c>
      <c r="D20" s="34">
        <f t="shared" si="1"/>
        <v>2</v>
      </c>
      <c r="E20" s="37" t="s">
        <v>47</v>
      </c>
      <c r="F20" s="35">
        <f t="shared" si="2"/>
        <v>5</v>
      </c>
      <c r="G20" s="36">
        <f t="shared" si="23"/>
        <v>20</v>
      </c>
      <c r="H20" s="37" t="s">
        <v>49</v>
      </c>
      <c r="I20" s="33">
        <f t="shared" si="3"/>
        <v>3</v>
      </c>
      <c r="J20" s="34">
        <f t="shared" si="4"/>
        <v>3</v>
      </c>
      <c r="K20" s="37" t="s">
        <v>47</v>
      </c>
      <c r="L20" s="35">
        <f t="shared" si="5"/>
        <v>5</v>
      </c>
      <c r="M20" s="36">
        <f t="shared" si="6"/>
        <v>5</v>
      </c>
      <c r="N20" s="37" t="s">
        <v>50</v>
      </c>
      <c r="O20" s="33">
        <f t="shared" si="7"/>
        <v>2</v>
      </c>
      <c r="P20" s="34">
        <f t="shared" si="8"/>
        <v>2</v>
      </c>
      <c r="Q20" s="37" t="s">
        <v>50</v>
      </c>
      <c r="R20" s="35">
        <f t="shared" si="9"/>
        <v>2</v>
      </c>
      <c r="S20" s="36">
        <f t="shared" si="10"/>
        <v>2</v>
      </c>
      <c r="T20" s="37" t="s">
        <v>48</v>
      </c>
      <c r="U20" s="33">
        <f t="shared" si="11"/>
        <v>4</v>
      </c>
      <c r="V20" s="34">
        <f t="shared" si="12"/>
        <v>4</v>
      </c>
      <c r="W20" s="37" t="s">
        <v>50</v>
      </c>
      <c r="X20" s="35">
        <f t="shared" si="13"/>
        <v>2</v>
      </c>
      <c r="Y20" s="36">
        <f t="shared" si="14"/>
        <v>4.8</v>
      </c>
      <c r="Z20" s="37" t="s">
        <v>47</v>
      </c>
      <c r="AA20" s="33">
        <f t="shared" si="15"/>
        <v>5</v>
      </c>
      <c r="AB20" s="34">
        <f t="shared" si="16"/>
        <v>5</v>
      </c>
      <c r="AC20" s="37" t="s">
        <v>47</v>
      </c>
      <c r="AD20" s="35">
        <f t="shared" si="17"/>
        <v>5</v>
      </c>
      <c r="AE20" s="36">
        <f t="shared" si="24"/>
        <v>5</v>
      </c>
      <c r="AF20" s="37" t="s">
        <v>49</v>
      </c>
      <c r="AG20" s="33">
        <f t="shared" si="18"/>
        <v>3</v>
      </c>
      <c r="AH20" s="34">
        <f t="shared" si="25"/>
        <v>4.8</v>
      </c>
      <c r="AI20" s="37" t="s">
        <v>47</v>
      </c>
      <c r="AJ20" s="35">
        <f t="shared" si="19"/>
        <v>5</v>
      </c>
      <c r="AK20" s="36">
        <f t="shared" si="26"/>
        <v>5</v>
      </c>
      <c r="AL20" s="37" t="s">
        <v>49</v>
      </c>
      <c r="AM20" s="33">
        <f t="shared" si="20"/>
        <v>3</v>
      </c>
      <c r="AN20" s="34">
        <f t="shared" si="27"/>
        <v>3</v>
      </c>
      <c r="AO20" s="37" t="s">
        <v>47</v>
      </c>
      <c r="AP20" s="35">
        <f t="shared" si="21"/>
        <v>5</v>
      </c>
      <c r="AQ20" s="36">
        <f t="shared" si="28"/>
        <v>3</v>
      </c>
      <c r="AR20" s="37" t="s">
        <v>48</v>
      </c>
      <c r="AS20" s="33">
        <f t="shared" si="22"/>
        <v>4</v>
      </c>
      <c r="AT20" s="34">
        <f t="shared" si="29"/>
        <v>1.6</v>
      </c>
      <c r="AU20" s="55">
        <f t="shared" si="30"/>
        <v>70.2</v>
      </c>
      <c r="AV20" s="63" t="str">
        <f>B5</f>
        <v>指标1</v>
      </c>
      <c r="AW20" s="77">
        <f>D5</f>
        <v>0.1</v>
      </c>
      <c r="AX20" s="78">
        <f t="shared" ref="AX20:AX29" si="31">AW20*$AX$18</f>
        <v>10</v>
      </c>
      <c r="AY20" s="76"/>
      <c r="AZ20" s="38"/>
      <c r="BA20" s="38"/>
      <c r="BB20" s="38"/>
      <c r="BC20" s="38"/>
      <c r="BD20" s="38"/>
      <c r="BE20" s="38"/>
      <c r="BF20" s="38"/>
      <c r="BG20" s="38"/>
    </row>
    <row r="21" ht="19.5" customHeight="1" spans="1:59">
      <c r="A21" s="31" t="s">
        <v>75</v>
      </c>
      <c r="B21" s="37" t="s">
        <v>47</v>
      </c>
      <c r="C21" s="33">
        <f t="shared" si="0"/>
        <v>5</v>
      </c>
      <c r="D21" s="34">
        <f t="shared" si="1"/>
        <v>10</v>
      </c>
      <c r="E21" s="37" t="s">
        <v>48</v>
      </c>
      <c r="F21" s="35">
        <f t="shared" si="2"/>
        <v>4</v>
      </c>
      <c r="G21" s="36">
        <f t="shared" si="23"/>
        <v>16</v>
      </c>
      <c r="H21" s="37" t="s">
        <v>47</v>
      </c>
      <c r="I21" s="33">
        <f t="shared" si="3"/>
        <v>5</v>
      </c>
      <c r="J21" s="34">
        <f t="shared" si="4"/>
        <v>5</v>
      </c>
      <c r="K21" s="37" t="s">
        <v>50</v>
      </c>
      <c r="L21" s="35">
        <f t="shared" si="5"/>
        <v>2</v>
      </c>
      <c r="M21" s="36">
        <f t="shared" si="6"/>
        <v>2</v>
      </c>
      <c r="N21" s="37" t="s">
        <v>49</v>
      </c>
      <c r="O21" s="33">
        <f t="shared" si="7"/>
        <v>3</v>
      </c>
      <c r="P21" s="34">
        <f t="shared" si="8"/>
        <v>3</v>
      </c>
      <c r="Q21" s="37" t="s">
        <v>47</v>
      </c>
      <c r="R21" s="35">
        <f t="shared" si="9"/>
        <v>5</v>
      </c>
      <c r="S21" s="36">
        <f t="shared" si="10"/>
        <v>5</v>
      </c>
      <c r="T21" s="37" t="s">
        <v>47</v>
      </c>
      <c r="U21" s="33">
        <f t="shared" si="11"/>
        <v>5</v>
      </c>
      <c r="V21" s="34">
        <f t="shared" si="12"/>
        <v>5</v>
      </c>
      <c r="W21" s="37" t="s">
        <v>47</v>
      </c>
      <c r="X21" s="35">
        <f t="shared" si="13"/>
        <v>5</v>
      </c>
      <c r="Y21" s="36">
        <f t="shared" si="14"/>
        <v>12</v>
      </c>
      <c r="Z21" s="37" t="s">
        <v>48</v>
      </c>
      <c r="AA21" s="33">
        <f t="shared" si="15"/>
        <v>4</v>
      </c>
      <c r="AB21" s="34">
        <f t="shared" si="16"/>
        <v>4</v>
      </c>
      <c r="AC21" s="37" t="s">
        <v>48</v>
      </c>
      <c r="AD21" s="35">
        <f t="shared" si="17"/>
        <v>4</v>
      </c>
      <c r="AE21" s="36">
        <f t="shared" si="24"/>
        <v>4</v>
      </c>
      <c r="AF21" s="37" t="s">
        <v>50</v>
      </c>
      <c r="AG21" s="33">
        <f t="shared" si="18"/>
        <v>2</v>
      </c>
      <c r="AH21" s="34">
        <f t="shared" si="25"/>
        <v>3.2</v>
      </c>
      <c r="AI21" s="37" t="s">
        <v>51</v>
      </c>
      <c r="AJ21" s="35">
        <f t="shared" si="19"/>
        <v>1</v>
      </c>
      <c r="AK21" s="36">
        <f t="shared" si="26"/>
        <v>1</v>
      </c>
      <c r="AL21" s="37" t="s">
        <v>50</v>
      </c>
      <c r="AM21" s="33">
        <f t="shared" si="20"/>
        <v>2</v>
      </c>
      <c r="AN21" s="34">
        <f t="shared" si="27"/>
        <v>2</v>
      </c>
      <c r="AO21" s="37" t="s">
        <v>48</v>
      </c>
      <c r="AP21" s="35">
        <f t="shared" si="21"/>
        <v>4</v>
      </c>
      <c r="AQ21" s="36">
        <f t="shared" si="28"/>
        <v>2.4</v>
      </c>
      <c r="AR21" s="37" t="s">
        <v>47</v>
      </c>
      <c r="AS21" s="33">
        <f t="shared" si="22"/>
        <v>5</v>
      </c>
      <c r="AT21" s="34">
        <f t="shared" si="29"/>
        <v>2</v>
      </c>
      <c r="AU21" s="55">
        <f t="shared" si="30"/>
        <v>76.6</v>
      </c>
      <c r="AV21" s="64" t="str">
        <f>E5</f>
        <v>指标2</v>
      </c>
      <c r="AW21" s="79">
        <f>G5</f>
        <v>0.2</v>
      </c>
      <c r="AX21" s="80">
        <f t="shared" si="31"/>
        <v>20</v>
      </c>
      <c r="AY21" s="76"/>
      <c r="AZ21" s="38"/>
      <c r="BA21" s="38"/>
      <c r="BB21" s="38"/>
      <c r="BC21" s="38"/>
      <c r="BD21" s="38"/>
      <c r="BE21" s="38"/>
      <c r="BF21" s="38"/>
      <c r="BG21" s="38"/>
    </row>
    <row r="22" ht="19.5" customHeight="1" spans="1:59">
      <c r="A22" s="31" t="s">
        <v>76</v>
      </c>
      <c r="B22" s="37" t="s">
        <v>48</v>
      </c>
      <c r="C22" s="33">
        <f t="shared" si="0"/>
        <v>4</v>
      </c>
      <c r="D22" s="34">
        <f t="shared" si="1"/>
        <v>8</v>
      </c>
      <c r="E22" s="37" t="s">
        <v>47</v>
      </c>
      <c r="F22" s="35">
        <f t="shared" si="2"/>
        <v>5</v>
      </c>
      <c r="G22" s="36">
        <f t="shared" si="23"/>
        <v>20</v>
      </c>
      <c r="H22" s="37" t="s">
        <v>49</v>
      </c>
      <c r="I22" s="33">
        <f t="shared" si="3"/>
        <v>3</v>
      </c>
      <c r="J22" s="34">
        <f t="shared" si="4"/>
        <v>3</v>
      </c>
      <c r="K22" s="37" t="s">
        <v>48</v>
      </c>
      <c r="L22" s="35">
        <f t="shared" si="5"/>
        <v>4</v>
      </c>
      <c r="M22" s="36">
        <f t="shared" si="6"/>
        <v>4</v>
      </c>
      <c r="N22" s="37" t="s">
        <v>47</v>
      </c>
      <c r="O22" s="33">
        <f t="shared" si="7"/>
        <v>5</v>
      </c>
      <c r="P22" s="34">
        <f t="shared" si="8"/>
        <v>5</v>
      </c>
      <c r="Q22" s="37" t="s">
        <v>48</v>
      </c>
      <c r="R22" s="35">
        <f t="shared" si="9"/>
        <v>4</v>
      </c>
      <c r="S22" s="36">
        <f t="shared" si="10"/>
        <v>4</v>
      </c>
      <c r="T22" s="37" t="s">
        <v>48</v>
      </c>
      <c r="U22" s="33">
        <f t="shared" si="11"/>
        <v>4</v>
      </c>
      <c r="V22" s="34">
        <f t="shared" si="12"/>
        <v>4</v>
      </c>
      <c r="W22" s="37" t="s">
        <v>51</v>
      </c>
      <c r="X22" s="35">
        <f t="shared" si="13"/>
        <v>1</v>
      </c>
      <c r="Y22" s="36">
        <f t="shared" si="14"/>
        <v>2.4</v>
      </c>
      <c r="Z22" s="37" t="s">
        <v>47</v>
      </c>
      <c r="AA22" s="33">
        <f t="shared" si="15"/>
        <v>5</v>
      </c>
      <c r="AB22" s="34">
        <f t="shared" si="16"/>
        <v>5</v>
      </c>
      <c r="AC22" s="37" t="s">
        <v>49</v>
      </c>
      <c r="AD22" s="35">
        <f t="shared" si="17"/>
        <v>3</v>
      </c>
      <c r="AE22" s="36">
        <f t="shared" si="24"/>
        <v>3</v>
      </c>
      <c r="AF22" s="37" t="s">
        <v>47</v>
      </c>
      <c r="AG22" s="33">
        <f t="shared" si="18"/>
        <v>5</v>
      </c>
      <c r="AH22" s="34">
        <f t="shared" si="25"/>
        <v>8</v>
      </c>
      <c r="AI22" s="37" t="s">
        <v>48</v>
      </c>
      <c r="AJ22" s="35">
        <f t="shared" si="19"/>
        <v>4</v>
      </c>
      <c r="AK22" s="36">
        <f t="shared" si="26"/>
        <v>4</v>
      </c>
      <c r="AL22" s="37" t="s">
        <v>47</v>
      </c>
      <c r="AM22" s="33">
        <f t="shared" si="20"/>
        <v>5</v>
      </c>
      <c r="AN22" s="34">
        <f t="shared" si="27"/>
        <v>5</v>
      </c>
      <c r="AO22" s="37" t="s">
        <v>47</v>
      </c>
      <c r="AP22" s="35">
        <f t="shared" si="21"/>
        <v>5</v>
      </c>
      <c r="AQ22" s="36">
        <f t="shared" si="28"/>
        <v>3</v>
      </c>
      <c r="AR22" s="37" t="s">
        <v>48</v>
      </c>
      <c r="AS22" s="33">
        <f t="shared" si="22"/>
        <v>4</v>
      </c>
      <c r="AT22" s="34">
        <f t="shared" si="29"/>
        <v>1.6</v>
      </c>
      <c r="AU22" s="55">
        <f t="shared" si="30"/>
        <v>80</v>
      </c>
      <c r="AV22" s="64" t="str">
        <f>H5</f>
        <v>指标3</v>
      </c>
      <c r="AW22" s="79">
        <f>J5</f>
        <v>0.05</v>
      </c>
      <c r="AX22" s="80">
        <f t="shared" si="31"/>
        <v>5</v>
      </c>
      <c r="AY22" s="76"/>
      <c r="AZ22" s="38"/>
      <c r="BA22" s="38"/>
      <c r="BB22" s="38"/>
      <c r="BC22" s="38"/>
      <c r="BD22" s="38"/>
      <c r="BE22" s="38"/>
      <c r="BF22" s="38"/>
      <c r="BG22" s="38"/>
    </row>
    <row r="23" ht="19.5" customHeight="1" spans="1:59">
      <c r="A23" s="31" t="s">
        <v>77</v>
      </c>
      <c r="B23" s="37" t="s">
        <v>47</v>
      </c>
      <c r="C23" s="33">
        <f t="shared" si="0"/>
        <v>5</v>
      </c>
      <c r="D23" s="34">
        <f t="shared" si="1"/>
        <v>10</v>
      </c>
      <c r="E23" s="37" t="s">
        <v>49</v>
      </c>
      <c r="F23" s="35">
        <f t="shared" si="2"/>
        <v>3</v>
      </c>
      <c r="G23" s="36">
        <f t="shared" si="23"/>
        <v>12</v>
      </c>
      <c r="H23" s="37" t="s">
        <v>50</v>
      </c>
      <c r="I23" s="33">
        <f t="shared" si="3"/>
        <v>2</v>
      </c>
      <c r="J23" s="34">
        <f t="shared" si="4"/>
        <v>2</v>
      </c>
      <c r="K23" s="37" t="s">
        <v>50</v>
      </c>
      <c r="L23" s="35">
        <f t="shared" si="5"/>
        <v>2</v>
      </c>
      <c r="M23" s="36">
        <f t="shared" si="6"/>
        <v>2</v>
      </c>
      <c r="N23" s="37" t="s">
        <v>49</v>
      </c>
      <c r="O23" s="33">
        <f t="shared" si="7"/>
        <v>3</v>
      </c>
      <c r="P23" s="34">
        <f t="shared" si="8"/>
        <v>3</v>
      </c>
      <c r="Q23" s="37" t="s">
        <v>47</v>
      </c>
      <c r="R23" s="35">
        <f t="shared" si="9"/>
        <v>5</v>
      </c>
      <c r="S23" s="36">
        <f t="shared" si="10"/>
        <v>5</v>
      </c>
      <c r="T23" s="37" t="s">
        <v>47</v>
      </c>
      <c r="U23" s="33">
        <f t="shared" si="11"/>
        <v>5</v>
      </c>
      <c r="V23" s="34">
        <f t="shared" si="12"/>
        <v>5</v>
      </c>
      <c r="W23" s="37" t="s">
        <v>49</v>
      </c>
      <c r="X23" s="35">
        <f t="shared" si="13"/>
        <v>3</v>
      </c>
      <c r="Y23" s="36">
        <f t="shared" si="14"/>
        <v>7.2</v>
      </c>
      <c r="Z23" s="37" t="s">
        <v>48</v>
      </c>
      <c r="AA23" s="33">
        <f t="shared" si="15"/>
        <v>4</v>
      </c>
      <c r="AB23" s="34">
        <f t="shared" si="16"/>
        <v>4</v>
      </c>
      <c r="AC23" s="37" t="s">
        <v>48</v>
      </c>
      <c r="AD23" s="35">
        <f t="shared" si="17"/>
        <v>4</v>
      </c>
      <c r="AE23" s="36">
        <f t="shared" si="24"/>
        <v>4</v>
      </c>
      <c r="AF23" s="37" t="s">
        <v>48</v>
      </c>
      <c r="AG23" s="33">
        <f t="shared" si="18"/>
        <v>4</v>
      </c>
      <c r="AH23" s="34">
        <f t="shared" si="25"/>
        <v>6.4</v>
      </c>
      <c r="AI23" s="37" t="s">
        <v>47</v>
      </c>
      <c r="AJ23" s="35">
        <f t="shared" si="19"/>
        <v>5</v>
      </c>
      <c r="AK23" s="36">
        <f t="shared" si="26"/>
        <v>5</v>
      </c>
      <c r="AL23" s="37" t="s">
        <v>49</v>
      </c>
      <c r="AM23" s="33">
        <f t="shared" si="20"/>
        <v>3</v>
      </c>
      <c r="AN23" s="34">
        <f t="shared" si="27"/>
        <v>3</v>
      </c>
      <c r="AO23" s="37" t="s">
        <v>49</v>
      </c>
      <c r="AP23" s="35">
        <f t="shared" si="21"/>
        <v>3</v>
      </c>
      <c r="AQ23" s="36">
        <f t="shared" si="28"/>
        <v>1.8</v>
      </c>
      <c r="AR23" s="37" t="s">
        <v>47</v>
      </c>
      <c r="AS23" s="33">
        <f t="shared" si="22"/>
        <v>5</v>
      </c>
      <c r="AT23" s="34">
        <f t="shared" si="29"/>
        <v>2</v>
      </c>
      <c r="AU23" s="55">
        <f t="shared" si="30"/>
        <v>72.4</v>
      </c>
      <c r="AV23" s="64" t="str">
        <f>K5</f>
        <v>指标4 </v>
      </c>
      <c r="AW23" s="79">
        <f>M5</f>
        <v>0.05</v>
      </c>
      <c r="AX23" s="80">
        <f t="shared" si="31"/>
        <v>5</v>
      </c>
      <c r="AY23" s="76"/>
      <c r="AZ23" s="38"/>
      <c r="BA23" s="38"/>
      <c r="BB23" s="38"/>
      <c r="BC23" s="38"/>
      <c r="BD23" s="38"/>
      <c r="BE23" s="38"/>
      <c r="BF23" s="38"/>
      <c r="BG23" s="38"/>
    </row>
    <row r="24" ht="19.5" customHeight="1" spans="1:59">
      <c r="A24" s="31" t="s">
        <v>78</v>
      </c>
      <c r="B24" s="37" t="s">
        <v>48</v>
      </c>
      <c r="C24" s="33">
        <f t="shared" si="0"/>
        <v>4</v>
      </c>
      <c r="D24" s="34">
        <f t="shared" si="1"/>
        <v>8</v>
      </c>
      <c r="E24" s="37" t="s">
        <v>50</v>
      </c>
      <c r="F24" s="35">
        <f t="shared" si="2"/>
        <v>2</v>
      </c>
      <c r="G24" s="36">
        <f t="shared" si="23"/>
        <v>8</v>
      </c>
      <c r="H24" s="37" t="s">
        <v>47</v>
      </c>
      <c r="I24" s="33">
        <f t="shared" si="3"/>
        <v>5</v>
      </c>
      <c r="J24" s="34">
        <f t="shared" si="4"/>
        <v>5</v>
      </c>
      <c r="K24" s="37" t="s">
        <v>49</v>
      </c>
      <c r="L24" s="35">
        <f t="shared" si="5"/>
        <v>3</v>
      </c>
      <c r="M24" s="36">
        <f t="shared" si="6"/>
        <v>3</v>
      </c>
      <c r="N24" s="37" t="s">
        <v>50</v>
      </c>
      <c r="O24" s="33">
        <f t="shared" si="7"/>
        <v>2</v>
      </c>
      <c r="P24" s="34">
        <f t="shared" si="8"/>
        <v>2</v>
      </c>
      <c r="Q24" s="37" t="s">
        <v>48</v>
      </c>
      <c r="R24" s="35">
        <f t="shared" si="9"/>
        <v>4</v>
      </c>
      <c r="S24" s="36">
        <f t="shared" si="10"/>
        <v>4</v>
      </c>
      <c r="T24" s="37" t="s">
        <v>48</v>
      </c>
      <c r="U24" s="33">
        <f t="shared" si="11"/>
        <v>4</v>
      </c>
      <c r="V24" s="34">
        <f t="shared" si="12"/>
        <v>4</v>
      </c>
      <c r="W24" s="37" t="s">
        <v>47</v>
      </c>
      <c r="X24" s="35">
        <f t="shared" si="13"/>
        <v>5</v>
      </c>
      <c r="Y24" s="36">
        <f t="shared" si="14"/>
        <v>12</v>
      </c>
      <c r="Z24" s="37" t="s">
        <v>50</v>
      </c>
      <c r="AA24" s="33">
        <f t="shared" si="15"/>
        <v>2</v>
      </c>
      <c r="AB24" s="34">
        <f t="shared" si="16"/>
        <v>2</v>
      </c>
      <c r="AC24" s="37" t="s">
        <v>47</v>
      </c>
      <c r="AD24" s="35">
        <f t="shared" si="17"/>
        <v>5</v>
      </c>
      <c r="AE24" s="36">
        <f t="shared" si="24"/>
        <v>5</v>
      </c>
      <c r="AF24" s="37" t="s">
        <v>47</v>
      </c>
      <c r="AG24" s="33">
        <f t="shared" si="18"/>
        <v>5</v>
      </c>
      <c r="AH24" s="34">
        <f t="shared" si="25"/>
        <v>8</v>
      </c>
      <c r="AI24" s="37" t="s">
        <v>48</v>
      </c>
      <c r="AJ24" s="35">
        <f t="shared" si="19"/>
        <v>4</v>
      </c>
      <c r="AK24" s="36">
        <f t="shared" si="26"/>
        <v>4</v>
      </c>
      <c r="AL24" s="37" t="s">
        <v>50</v>
      </c>
      <c r="AM24" s="33">
        <f t="shared" si="20"/>
        <v>2</v>
      </c>
      <c r="AN24" s="34">
        <f t="shared" si="27"/>
        <v>2</v>
      </c>
      <c r="AO24" s="37" t="s">
        <v>50</v>
      </c>
      <c r="AP24" s="35">
        <f t="shared" si="21"/>
        <v>2</v>
      </c>
      <c r="AQ24" s="36">
        <f t="shared" si="28"/>
        <v>1.2</v>
      </c>
      <c r="AR24" s="37" t="s">
        <v>48</v>
      </c>
      <c r="AS24" s="33">
        <f t="shared" si="22"/>
        <v>4</v>
      </c>
      <c r="AT24" s="34">
        <f t="shared" si="29"/>
        <v>1.6</v>
      </c>
      <c r="AU24" s="55">
        <f t="shared" si="30"/>
        <v>69.8</v>
      </c>
      <c r="AV24" s="64" t="str">
        <f>N5</f>
        <v>指标5</v>
      </c>
      <c r="AW24" s="79">
        <f>P5</f>
        <v>0.05</v>
      </c>
      <c r="AX24" s="80">
        <f t="shared" si="31"/>
        <v>5</v>
      </c>
      <c r="AY24" s="76"/>
      <c r="AZ24" s="38"/>
      <c r="BA24" s="38"/>
      <c r="BB24" s="38"/>
      <c r="BC24" s="38"/>
      <c r="BD24" s="38"/>
      <c r="BE24" s="38"/>
      <c r="BF24" s="38"/>
      <c r="BG24" s="38"/>
    </row>
    <row r="25" ht="19.5" customHeight="1" spans="1:59">
      <c r="A25" s="31" t="s">
        <v>79</v>
      </c>
      <c r="B25" s="37" t="s">
        <v>50</v>
      </c>
      <c r="C25" s="33">
        <f t="shared" si="0"/>
        <v>2</v>
      </c>
      <c r="D25" s="34">
        <f t="shared" si="1"/>
        <v>4</v>
      </c>
      <c r="E25" s="37" t="s">
        <v>47</v>
      </c>
      <c r="F25" s="35">
        <f t="shared" si="2"/>
        <v>5</v>
      </c>
      <c r="G25" s="36">
        <f t="shared" si="23"/>
        <v>20</v>
      </c>
      <c r="H25" s="37" t="s">
        <v>51</v>
      </c>
      <c r="I25" s="33">
        <f t="shared" si="3"/>
        <v>1</v>
      </c>
      <c r="J25" s="34">
        <f t="shared" si="4"/>
        <v>1</v>
      </c>
      <c r="K25" s="37" t="s">
        <v>51</v>
      </c>
      <c r="L25" s="35">
        <f t="shared" si="5"/>
        <v>1</v>
      </c>
      <c r="M25" s="36">
        <f t="shared" si="6"/>
        <v>1</v>
      </c>
      <c r="N25" s="37" t="s">
        <v>47</v>
      </c>
      <c r="O25" s="33">
        <f t="shared" si="7"/>
        <v>5</v>
      </c>
      <c r="P25" s="34">
        <f t="shared" si="8"/>
        <v>5</v>
      </c>
      <c r="Q25" s="37" t="s">
        <v>47</v>
      </c>
      <c r="R25" s="35">
        <f t="shared" si="9"/>
        <v>5</v>
      </c>
      <c r="S25" s="36">
        <f t="shared" si="10"/>
        <v>5</v>
      </c>
      <c r="T25" s="37" t="s">
        <v>47</v>
      </c>
      <c r="U25" s="33">
        <f t="shared" si="11"/>
        <v>5</v>
      </c>
      <c r="V25" s="34">
        <f t="shared" si="12"/>
        <v>5</v>
      </c>
      <c r="W25" s="37" t="s">
        <v>49</v>
      </c>
      <c r="X25" s="35">
        <f t="shared" si="13"/>
        <v>3</v>
      </c>
      <c r="Y25" s="36">
        <f t="shared" si="14"/>
        <v>7.2</v>
      </c>
      <c r="Z25" s="37" t="s">
        <v>49</v>
      </c>
      <c r="AA25" s="33">
        <f t="shared" si="15"/>
        <v>3</v>
      </c>
      <c r="AB25" s="34">
        <f t="shared" si="16"/>
        <v>3</v>
      </c>
      <c r="AC25" s="37" t="s">
        <v>48</v>
      </c>
      <c r="AD25" s="35">
        <f t="shared" si="17"/>
        <v>4</v>
      </c>
      <c r="AE25" s="36">
        <f t="shared" si="24"/>
        <v>4</v>
      </c>
      <c r="AF25" s="37" t="s">
        <v>48</v>
      </c>
      <c r="AG25" s="33">
        <f t="shared" si="18"/>
        <v>4</v>
      </c>
      <c r="AH25" s="34">
        <f t="shared" si="25"/>
        <v>6.4</v>
      </c>
      <c r="AI25" s="37" t="s">
        <v>47</v>
      </c>
      <c r="AJ25" s="35">
        <f t="shared" si="19"/>
        <v>5</v>
      </c>
      <c r="AK25" s="36">
        <f t="shared" si="26"/>
        <v>5</v>
      </c>
      <c r="AL25" s="37" t="s">
        <v>47</v>
      </c>
      <c r="AM25" s="33">
        <f t="shared" si="20"/>
        <v>5</v>
      </c>
      <c r="AN25" s="34">
        <f t="shared" si="27"/>
        <v>5</v>
      </c>
      <c r="AO25" s="37" t="s">
        <v>49</v>
      </c>
      <c r="AP25" s="35">
        <f t="shared" si="21"/>
        <v>3</v>
      </c>
      <c r="AQ25" s="36">
        <f t="shared" si="28"/>
        <v>1.8</v>
      </c>
      <c r="AR25" s="37" t="s">
        <v>47</v>
      </c>
      <c r="AS25" s="33">
        <f t="shared" si="22"/>
        <v>5</v>
      </c>
      <c r="AT25" s="34">
        <f t="shared" si="29"/>
        <v>2</v>
      </c>
      <c r="AU25" s="55">
        <f t="shared" si="30"/>
        <v>75.4</v>
      </c>
      <c r="AV25" s="64" t="str">
        <f>Q5</f>
        <v>指标6</v>
      </c>
      <c r="AW25" s="79">
        <f>S5</f>
        <v>0.05</v>
      </c>
      <c r="AX25" s="80">
        <f t="shared" si="31"/>
        <v>5</v>
      </c>
      <c r="AY25" s="76"/>
      <c r="AZ25" s="38"/>
      <c r="BA25" s="38"/>
      <c r="BB25" s="38"/>
      <c r="BC25" s="38"/>
      <c r="BD25" s="38"/>
      <c r="BE25" s="38"/>
      <c r="BF25" s="38"/>
      <c r="BG25" s="38"/>
    </row>
    <row r="26" ht="19.5" customHeight="1" spans="1:59">
      <c r="A26" s="31" t="s">
        <v>80</v>
      </c>
      <c r="B26" s="37" t="s">
        <v>49</v>
      </c>
      <c r="C26" s="33">
        <f t="shared" si="0"/>
        <v>3</v>
      </c>
      <c r="D26" s="34">
        <f t="shared" si="1"/>
        <v>6</v>
      </c>
      <c r="E26" s="37" t="s">
        <v>48</v>
      </c>
      <c r="F26" s="35">
        <f t="shared" si="2"/>
        <v>4</v>
      </c>
      <c r="G26" s="36">
        <f t="shared" si="23"/>
        <v>16</v>
      </c>
      <c r="H26" s="37" t="s">
        <v>47</v>
      </c>
      <c r="I26" s="33">
        <f t="shared" si="3"/>
        <v>5</v>
      </c>
      <c r="J26" s="34">
        <f t="shared" si="4"/>
        <v>5</v>
      </c>
      <c r="K26" s="37" t="s">
        <v>49</v>
      </c>
      <c r="L26" s="35">
        <f t="shared" si="5"/>
        <v>3</v>
      </c>
      <c r="M26" s="36">
        <f t="shared" si="6"/>
        <v>3</v>
      </c>
      <c r="N26" s="37" t="s">
        <v>48</v>
      </c>
      <c r="O26" s="33">
        <f t="shared" si="7"/>
        <v>4</v>
      </c>
      <c r="P26" s="34">
        <f t="shared" si="8"/>
        <v>4</v>
      </c>
      <c r="Q26" s="37" t="s">
        <v>48</v>
      </c>
      <c r="R26" s="35">
        <f t="shared" si="9"/>
        <v>4</v>
      </c>
      <c r="S26" s="36">
        <f t="shared" si="10"/>
        <v>4</v>
      </c>
      <c r="T26" s="37" t="s">
        <v>48</v>
      </c>
      <c r="U26" s="33">
        <f t="shared" si="11"/>
        <v>4</v>
      </c>
      <c r="V26" s="34">
        <f t="shared" si="12"/>
        <v>4</v>
      </c>
      <c r="W26" s="37" t="s">
        <v>50</v>
      </c>
      <c r="X26" s="35">
        <f t="shared" si="13"/>
        <v>2</v>
      </c>
      <c r="Y26" s="36">
        <f t="shared" si="14"/>
        <v>4.8</v>
      </c>
      <c r="Z26" s="37" t="s">
        <v>47</v>
      </c>
      <c r="AA26" s="33">
        <f t="shared" si="15"/>
        <v>5</v>
      </c>
      <c r="AB26" s="34">
        <f t="shared" si="16"/>
        <v>5</v>
      </c>
      <c r="AC26" s="37" t="s">
        <v>47</v>
      </c>
      <c r="AD26" s="35">
        <f t="shared" si="17"/>
        <v>5</v>
      </c>
      <c r="AE26" s="36">
        <f t="shared" si="24"/>
        <v>5</v>
      </c>
      <c r="AF26" s="37" t="s">
        <v>47</v>
      </c>
      <c r="AG26" s="33">
        <f t="shared" si="18"/>
        <v>5</v>
      </c>
      <c r="AH26" s="34">
        <f t="shared" si="25"/>
        <v>8</v>
      </c>
      <c r="AI26" s="37" t="s">
        <v>48</v>
      </c>
      <c r="AJ26" s="35">
        <f t="shared" si="19"/>
        <v>4</v>
      </c>
      <c r="AK26" s="36">
        <f t="shared" si="26"/>
        <v>4</v>
      </c>
      <c r="AL26" s="37" t="s">
        <v>51</v>
      </c>
      <c r="AM26" s="33">
        <f t="shared" si="20"/>
        <v>1</v>
      </c>
      <c r="AN26" s="34">
        <f t="shared" si="27"/>
        <v>1</v>
      </c>
      <c r="AO26" s="37" t="s">
        <v>47</v>
      </c>
      <c r="AP26" s="35">
        <f t="shared" si="21"/>
        <v>5</v>
      </c>
      <c r="AQ26" s="36">
        <f t="shared" si="28"/>
        <v>3</v>
      </c>
      <c r="AR26" s="37" t="s">
        <v>49</v>
      </c>
      <c r="AS26" s="33">
        <f t="shared" si="22"/>
        <v>3</v>
      </c>
      <c r="AT26" s="34">
        <f t="shared" si="29"/>
        <v>1.2</v>
      </c>
      <c r="AU26" s="55">
        <f t="shared" si="30"/>
        <v>74</v>
      </c>
      <c r="AV26" s="64" t="str">
        <f>T5</f>
        <v>指标7</v>
      </c>
      <c r="AW26" s="79">
        <f>V5</f>
        <v>0.05</v>
      </c>
      <c r="AX26" s="80">
        <f t="shared" si="31"/>
        <v>5</v>
      </c>
      <c r="AY26" s="76"/>
      <c r="AZ26" s="38"/>
      <c r="BA26" s="38"/>
      <c r="BB26" s="38"/>
      <c r="BC26" s="38"/>
      <c r="BD26" s="38"/>
      <c r="BE26" s="38"/>
      <c r="BF26" s="38"/>
      <c r="BG26" s="38"/>
    </row>
    <row r="27" ht="19.5" customHeight="1" spans="1:59">
      <c r="A27" s="31" t="s">
        <v>81</v>
      </c>
      <c r="B27" s="37" t="s">
        <v>47</v>
      </c>
      <c r="C27" s="33">
        <f t="shared" si="0"/>
        <v>5</v>
      </c>
      <c r="D27" s="34">
        <f t="shared" si="1"/>
        <v>10</v>
      </c>
      <c r="E27" s="37" t="s">
        <v>47</v>
      </c>
      <c r="F27" s="35">
        <f t="shared" si="2"/>
        <v>5</v>
      </c>
      <c r="G27" s="36">
        <f t="shared" si="23"/>
        <v>20</v>
      </c>
      <c r="H27" s="37" t="s">
        <v>48</v>
      </c>
      <c r="I27" s="33">
        <f t="shared" si="3"/>
        <v>4</v>
      </c>
      <c r="J27" s="34">
        <f t="shared" si="4"/>
        <v>4</v>
      </c>
      <c r="K27" s="37" t="s">
        <v>47</v>
      </c>
      <c r="L27" s="35">
        <f t="shared" si="5"/>
        <v>5</v>
      </c>
      <c r="M27" s="36">
        <f t="shared" si="6"/>
        <v>5</v>
      </c>
      <c r="N27" s="37" t="s">
        <v>47</v>
      </c>
      <c r="O27" s="33">
        <f t="shared" si="7"/>
        <v>5</v>
      </c>
      <c r="P27" s="34">
        <f t="shared" si="8"/>
        <v>5</v>
      </c>
      <c r="Q27" s="37" t="s">
        <v>50</v>
      </c>
      <c r="R27" s="35">
        <f t="shared" si="9"/>
        <v>2</v>
      </c>
      <c r="S27" s="36">
        <f t="shared" si="10"/>
        <v>2</v>
      </c>
      <c r="T27" s="37" t="s">
        <v>47</v>
      </c>
      <c r="U27" s="33">
        <f t="shared" si="11"/>
        <v>5</v>
      </c>
      <c r="V27" s="34">
        <f t="shared" si="12"/>
        <v>5</v>
      </c>
      <c r="W27" s="37" t="s">
        <v>47</v>
      </c>
      <c r="X27" s="35">
        <f t="shared" si="13"/>
        <v>5</v>
      </c>
      <c r="Y27" s="36">
        <f t="shared" si="14"/>
        <v>12</v>
      </c>
      <c r="Z27" s="37" t="s">
        <v>49</v>
      </c>
      <c r="AA27" s="33">
        <f t="shared" si="15"/>
        <v>3</v>
      </c>
      <c r="AB27" s="34">
        <f t="shared" si="16"/>
        <v>3</v>
      </c>
      <c r="AC27" s="37" t="s">
        <v>48</v>
      </c>
      <c r="AD27" s="35">
        <f t="shared" si="17"/>
        <v>4</v>
      </c>
      <c r="AE27" s="36">
        <f t="shared" si="24"/>
        <v>4</v>
      </c>
      <c r="AF27" s="37" t="s">
        <v>48</v>
      </c>
      <c r="AG27" s="33">
        <f t="shared" si="18"/>
        <v>4</v>
      </c>
      <c r="AH27" s="34">
        <f t="shared" si="25"/>
        <v>6.4</v>
      </c>
      <c r="AI27" s="37" t="s">
        <v>50</v>
      </c>
      <c r="AJ27" s="35">
        <f t="shared" si="19"/>
        <v>2</v>
      </c>
      <c r="AK27" s="36">
        <f t="shared" si="26"/>
        <v>2</v>
      </c>
      <c r="AL27" s="37" t="s">
        <v>50</v>
      </c>
      <c r="AM27" s="33">
        <f t="shared" si="20"/>
        <v>2</v>
      </c>
      <c r="AN27" s="34">
        <f t="shared" si="27"/>
        <v>2</v>
      </c>
      <c r="AO27" s="37" t="s">
        <v>48</v>
      </c>
      <c r="AP27" s="35">
        <f t="shared" si="21"/>
        <v>4</v>
      </c>
      <c r="AQ27" s="36">
        <f t="shared" si="28"/>
        <v>2.4</v>
      </c>
      <c r="AR27" s="37" t="s">
        <v>50</v>
      </c>
      <c r="AS27" s="33">
        <f t="shared" si="22"/>
        <v>2</v>
      </c>
      <c r="AT27" s="34">
        <f t="shared" si="29"/>
        <v>0.8</v>
      </c>
      <c r="AU27" s="55">
        <f t="shared" si="30"/>
        <v>83.6</v>
      </c>
      <c r="AV27" s="64" t="str">
        <f>W5</f>
        <v>指标8</v>
      </c>
      <c r="AW27" s="79">
        <f>Y5</f>
        <v>0.12</v>
      </c>
      <c r="AX27" s="80">
        <f t="shared" si="31"/>
        <v>12</v>
      </c>
      <c r="AY27" s="76"/>
      <c r="AZ27" s="38"/>
      <c r="BA27" s="38"/>
      <c r="BB27" s="38"/>
      <c r="BC27" s="38"/>
      <c r="BD27" s="38"/>
      <c r="BE27" s="38"/>
      <c r="BF27" s="38"/>
      <c r="BG27" s="38"/>
    </row>
    <row r="28" ht="19.5" customHeight="1" spans="1:59">
      <c r="A28" s="31" t="s">
        <v>82</v>
      </c>
      <c r="B28" s="37" t="s">
        <v>49</v>
      </c>
      <c r="C28" s="33">
        <f t="shared" si="0"/>
        <v>3</v>
      </c>
      <c r="D28" s="34">
        <f t="shared" si="1"/>
        <v>6</v>
      </c>
      <c r="E28" s="37" t="s">
        <v>48</v>
      </c>
      <c r="F28" s="35">
        <f t="shared" si="2"/>
        <v>4</v>
      </c>
      <c r="G28" s="36">
        <f t="shared" si="23"/>
        <v>16</v>
      </c>
      <c r="H28" s="37" t="s">
        <v>47</v>
      </c>
      <c r="I28" s="33">
        <f t="shared" si="3"/>
        <v>5</v>
      </c>
      <c r="J28" s="34">
        <f t="shared" si="4"/>
        <v>5</v>
      </c>
      <c r="K28" s="37" t="s">
        <v>48</v>
      </c>
      <c r="L28" s="35">
        <f t="shared" si="5"/>
        <v>4</v>
      </c>
      <c r="M28" s="36">
        <f t="shared" si="6"/>
        <v>4</v>
      </c>
      <c r="N28" s="37" t="s">
        <v>48</v>
      </c>
      <c r="O28" s="33">
        <f t="shared" si="7"/>
        <v>4</v>
      </c>
      <c r="P28" s="34">
        <f t="shared" si="8"/>
        <v>4</v>
      </c>
      <c r="Q28" s="37" t="s">
        <v>49</v>
      </c>
      <c r="R28" s="35">
        <f t="shared" si="9"/>
        <v>3</v>
      </c>
      <c r="S28" s="36">
        <f t="shared" si="10"/>
        <v>3</v>
      </c>
      <c r="T28" s="37" t="s">
        <v>48</v>
      </c>
      <c r="U28" s="33">
        <f t="shared" si="11"/>
        <v>4</v>
      </c>
      <c r="V28" s="34">
        <f t="shared" si="12"/>
        <v>4</v>
      </c>
      <c r="W28" s="37" t="s">
        <v>51</v>
      </c>
      <c r="X28" s="35">
        <f t="shared" si="13"/>
        <v>1</v>
      </c>
      <c r="Y28" s="36">
        <f t="shared" si="14"/>
        <v>2.4</v>
      </c>
      <c r="Z28" s="37" t="s">
        <v>50</v>
      </c>
      <c r="AA28" s="33">
        <f t="shared" si="15"/>
        <v>2</v>
      </c>
      <c r="AB28" s="34">
        <f t="shared" si="16"/>
        <v>2</v>
      </c>
      <c r="AC28" s="37" t="s">
        <v>47</v>
      </c>
      <c r="AD28" s="35">
        <f t="shared" si="17"/>
        <v>5</v>
      </c>
      <c r="AE28" s="36">
        <f t="shared" si="24"/>
        <v>5</v>
      </c>
      <c r="AF28" s="37" t="s">
        <v>47</v>
      </c>
      <c r="AG28" s="33">
        <f t="shared" si="18"/>
        <v>5</v>
      </c>
      <c r="AH28" s="34">
        <f t="shared" si="25"/>
        <v>8</v>
      </c>
      <c r="AI28" s="37" t="s">
        <v>49</v>
      </c>
      <c r="AJ28" s="35">
        <f t="shared" si="19"/>
        <v>3</v>
      </c>
      <c r="AK28" s="36">
        <f t="shared" si="26"/>
        <v>3</v>
      </c>
      <c r="AL28" s="37" t="s">
        <v>49</v>
      </c>
      <c r="AM28" s="33">
        <f t="shared" si="20"/>
        <v>3</v>
      </c>
      <c r="AN28" s="34">
        <f t="shared" si="27"/>
        <v>3</v>
      </c>
      <c r="AO28" s="37" t="s">
        <v>47</v>
      </c>
      <c r="AP28" s="35">
        <f t="shared" si="21"/>
        <v>5</v>
      </c>
      <c r="AQ28" s="36">
        <f t="shared" si="28"/>
        <v>3</v>
      </c>
      <c r="AR28" s="37" t="s">
        <v>49</v>
      </c>
      <c r="AS28" s="33">
        <f t="shared" si="22"/>
        <v>3</v>
      </c>
      <c r="AT28" s="34">
        <f t="shared" si="29"/>
        <v>1.2</v>
      </c>
      <c r="AU28" s="55">
        <f t="shared" si="30"/>
        <v>69.6</v>
      </c>
      <c r="AV28" s="64" t="str">
        <f>Z5</f>
        <v>指标9</v>
      </c>
      <c r="AW28" s="79">
        <f>AB5</f>
        <v>0.05</v>
      </c>
      <c r="AX28" s="80">
        <f t="shared" si="31"/>
        <v>5</v>
      </c>
      <c r="AY28" s="76"/>
      <c r="AZ28" s="38"/>
      <c r="BA28" s="38"/>
      <c r="BB28" s="38"/>
      <c r="BC28" s="38"/>
      <c r="BD28" s="38"/>
      <c r="BE28" s="38"/>
      <c r="BF28" s="38"/>
      <c r="BG28" s="38"/>
    </row>
    <row r="29" ht="19.5" customHeight="1" spans="1:59">
      <c r="A29" s="31" t="s">
        <v>83</v>
      </c>
      <c r="B29" s="37" t="s">
        <v>50</v>
      </c>
      <c r="C29" s="33">
        <f t="shared" si="0"/>
        <v>2</v>
      </c>
      <c r="D29" s="34">
        <f t="shared" si="1"/>
        <v>4</v>
      </c>
      <c r="E29" s="37" t="s">
        <v>47</v>
      </c>
      <c r="F29" s="35">
        <f t="shared" si="2"/>
        <v>5</v>
      </c>
      <c r="G29" s="36">
        <f t="shared" si="23"/>
        <v>20</v>
      </c>
      <c r="H29" s="37" t="s">
        <v>48</v>
      </c>
      <c r="I29" s="33">
        <f t="shared" si="3"/>
        <v>4</v>
      </c>
      <c r="J29" s="34">
        <f t="shared" si="4"/>
        <v>4</v>
      </c>
      <c r="K29" s="37" t="s">
        <v>47</v>
      </c>
      <c r="L29" s="35">
        <f t="shared" si="5"/>
        <v>5</v>
      </c>
      <c r="M29" s="36">
        <f t="shared" si="6"/>
        <v>5</v>
      </c>
      <c r="N29" s="37" t="s">
        <v>47</v>
      </c>
      <c r="O29" s="33">
        <f t="shared" si="7"/>
        <v>5</v>
      </c>
      <c r="P29" s="34">
        <f t="shared" si="8"/>
        <v>5</v>
      </c>
      <c r="Q29" s="37" t="s">
        <v>47</v>
      </c>
      <c r="R29" s="35">
        <f t="shared" si="9"/>
        <v>5</v>
      </c>
      <c r="S29" s="36">
        <f t="shared" si="10"/>
        <v>5</v>
      </c>
      <c r="T29" s="37" t="s">
        <v>47</v>
      </c>
      <c r="U29" s="33">
        <f t="shared" si="11"/>
        <v>5</v>
      </c>
      <c r="V29" s="34">
        <f t="shared" si="12"/>
        <v>5</v>
      </c>
      <c r="W29" s="37" t="s">
        <v>49</v>
      </c>
      <c r="X29" s="35">
        <f t="shared" si="13"/>
        <v>3</v>
      </c>
      <c r="Y29" s="36">
        <f t="shared" si="14"/>
        <v>7.2</v>
      </c>
      <c r="Z29" s="37" t="s">
        <v>49</v>
      </c>
      <c r="AA29" s="33">
        <f t="shared" si="15"/>
        <v>3</v>
      </c>
      <c r="AB29" s="34">
        <f t="shared" si="16"/>
        <v>3</v>
      </c>
      <c r="AC29" s="37" t="s">
        <v>49</v>
      </c>
      <c r="AD29" s="35">
        <f t="shared" si="17"/>
        <v>3</v>
      </c>
      <c r="AE29" s="36">
        <f t="shared" si="24"/>
        <v>3</v>
      </c>
      <c r="AF29" s="37" t="s">
        <v>49</v>
      </c>
      <c r="AG29" s="33">
        <f t="shared" si="18"/>
        <v>3</v>
      </c>
      <c r="AH29" s="34">
        <f t="shared" si="25"/>
        <v>4.8</v>
      </c>
      <c r="AI29" s="37" t="s">
        <v>47</v>
      </c>
      <c r="AJ29" s="35">
        <f t="shared" si="19"/>
        <v>5</v>
      </c>
      <c r="AK29" s="36">
        <f t="shared" si="26"/>
        <v>5</v>
      </c>
      <c r="AL29" s="37" t="s">
        <v>47</v>
      </c>
      <c r="AM29" s="33">
        <f t="shared" si="20"/>
        <v>5</v>
      </c>
      <c r="AN29" s="34">
        <f t="shared" si="27"/>
        <v>5</v>
      </c>
      <c r="AO29" s="37" t="s">
        <v>48</v>
      </c>
      <c r="AP29" s="35">
        <f t="shared" si="21"/>
        <v>4</v>
      </c>
      <c r="AQ29" s="36">
        <f t="shared" si="28"/>
        <v>2.4</v>
      </c>
      <c r="AR29" s="37" t="s">
        <v>48</v>
      </c>
      <c r="AS29" s="33">
        <f t="shared" si="22"/>
        <v>4</v>
      </c>
      <c r="AT29" s="34">
        <f t="shared" si="29"/>
        <v>1.6</v>
      </c>
      <c r="AU29" s="55">
        <f t="shared" si="30"/>
        <v>80</v>
      </c>
      <c r="AV29" s="64" t="str">
        <f>AC5</f>
        <v>指标10</v>
      </c>
      <c r="AW29" s="79">
        <f>AE5</f>
        <v>0.05</v>
      </c>
      <c r="AX29" s="80">
        <f t="shared" si="31"/>
        <v>5</v>
      </c>
      <c r="AY29" s="76"/>
      <c r="AZ29" s="38"/>
      <c r="BA29" s="38"/>
      <c r="BB29" s="38"/>
      <c r="BC29" s="38"/>
      <c r="BD29" s="38"/>
      <c r="BE29" s="38"/>
      <c r="BF29" s="38"/>
      <c r="BG29" s="38"/>
    </row>
    <row r="30" ht="19.5" customHeight="1" spans="1:59">
      <c r="A30" s="31" t="s">
        <v>84</v>
      </c>
      <c r="B30" s="37" t="s">
        <v>63</v>
      </c>
      <c r="C30" s="33">
        <f t="shared" si="0"/>
        <v>0</v>
      </c>
      <c r="D30" s="34">
        <f t="shared" si="1"/>
        <v>0</v>
      </c>
      <c r="E30" s="37" t="s">
        <v>48</v>
      </c>
      <c r="F30" s="35">
        <f t="shared" si="2"/>
        <v>4</v>
      </c>
      <c r="G30" s="36">
        <f t="shared" si="23"/>
        <v>16</v>
      </c>
      <c r="H30" s="37" t="s">
        <v>47</v>
      </c>
      <c r="I30" s="33">
        <f t="shared" si="3"/>
        <v>5</v>
      </c>
      <c r="J30" s="34">
        <f t="shared" si="4"/>
        <v>5</v>
      </c>
      <c r="K30" s="37" t="s">
        <v>48</v>
      </c>
      <c r="L30" s="35">
        <f t="shared" si="5"/>
        <v>4</v>
      </c>
      <c r="M30" s="36">
        <f t="shared" si="6"/>
        <v>4</v>
      </c>
      <c r="N30" s="37" t="s">
        <v>48</v>
      </c>
      <c r="O30" s="33">
        <f t="shared" si="7"/>
        <v>4</v>
      </c>
      <c r="P30" s="34">
        <f t="shared" si="8"/>
        <v>4</v>
      </c>
      <c r="Q30" s="37" t="s">
        <v>49</v>
      </c>
      <c r="R30" s="35">
        <f t="shared" si="9"/>
        <v>3</v>
      </c>
      <c r="S30" s="36">
        <f t="shared" si="10"/>
        <v>3</v>
      </c>
      <c r="T30" s="37" t="s">
        <v>48</v>
      </c>
      <c r="U30" s="33">
        <f t="shared" si="11"/>
        <v>4</v>
      </c>
      <c r="V30" s="34">
        <f t="shared" si="12"/>
        <v>4</v>
      </c>
      <c r="W30" s="37" t="s">
        <v>48</v>
      </c>
      <c r="X30" s="35">
        <f t="shared" si="13"/>
        <v>4</v>
      </c>
      <c r="Y30" s="36">
        <f t="shared" si="14"/>
        <v>9.6</v>
      </c>
      <c r="Z30" s="37" t="s">
        <v>48</v>
      </c>
      <c r="AA30" s="33">
        <f t="shared" si="15"/>
        <v>4</v>
      </c>
      <c r="AB30" s="34">
        <f t="shared" si="16"/>
        <v>4</v>
      </c>
      <c r="AC30" s="37" t="s">
        <v>47</v>
      </c>
      <c r="AD30" s="35">
        <f t="shared" si="17"/>
        <v>5</v>
      </c>
      <c r="AE30" s="36">
        <f t="shared" si="24"/>
        <v>5</v>
      </c>
      <c r="AF30" s="37" t="s">
        <v>50</v>
      </c>
      <c r="AG30" s="33">
        <f t="shared" si="18"/>
        <v>2</v>
      </c>
      <c r="AH30" s="34">
        <f t="shared" si="25"/>
        <v>3.2</v>
      </c>
      <c r="AI30" s="37" t="s">
        <v>48</v>
      </c>
      <c r="AJ30" s="35">
        <f t="shared" si="19"/>
        <v>4</v>
      </c>
      <c r="AK30" s="36">
        <f t="shared" si="26"/>
        <v>4</v>
      </c>
      <c r="AL30" s="37" t="s">
        <v>50</v>
      </c>
      <c r="AM30" s="33">
        <f t="shared" si="20"/>
        <v>2</v>
      </c>
      <c r="AN30" s="34">
        <f t="shared" si="27"/>
        <v>2</v>
      </c>
      <c r="AO30" s="37" t="s">
        <v>47</v>
      </c>
      <c r="AP30" s="35">
        <f t="shared" si="21"/>
        <v>5</v>
      </c>
      <c r="AQ30" s="36">
        <f t="shared" si="28"/>
        <v>3</v>
      </c>
      <c r="AR30" s="37" t="s">
        <v>47</v>
      </c>
      <c r="AS30" s="33">
        <f t="shared" si="22"/>
        <v>5</v>
      </c>
      <c r="AT30" s="34">
        <f t="shared" si="29"/>
        <v>2</v>
      </c>
      <c r="AU30" s="55">
        <f t="shared" si="30"/>
        <v>68.8</v>
      </c>
      <c r="AV30" s="64" t="str">
        <f>AF5</f>
        <v>指标11</v>
      </c>
      <c r="AW30" s="79">
        <f>AH5</f>
        <v>0.08</v>
      </c>
      <c r="AX30" s="80">
        <f t="shared" ref="AX30:AX34" si="32">AW30*$AX$18</f>
        <v>8</v>
      </c>
      <c r="AY30" s="76"/>
      <c r="AZ30" s="38"/>
      <c r="BA30" s="38"/>
      <c r="BB30" s="38"/>
      <c r="BC30" s="38"/>
      <c r="BD30" s="38"/>
      <c r="BE30" s="38"/>
      <c r="BF30" s="38"/>
      <c r="BG30" s="38"/>
    </row>
    <row r="31" ht="19.5" customHeight="1" spans="1:59">
      <c r="A31" s="31" t="s">
        <v>85</v>
      </c>
      <c r="B31" s="37" t="s">
        <v>47</v>
      </c>
      <c r="C31" s="33">
        <f t="shared" si="0"/>
        <v>5</v>
      </c>
      <c r="D31" s="34">
        <f t="shared" si="1"/>
        <v>10</v>
      </c>
      <c r="E31" s="37" t="s">
        <v>50</v>
      </c>
      <c r="F31" s="35">
        <f t="shared" si="2"/>
        <v>2</v>
      </c>
      <c r="G31" s="36">
        <f t="shared" si="23"/>
        <v>8</v>
      </c>
      <c r="H31" s="37" t="s">
        <v>48</v>
      </c>
      <c r="I31" s="33">
        <f t="shared" si="3"/>
        <v>4</v>
      </c>
      <c r="J31" s="34">
        <f t="shared" si="4"/>
        <v>4</v>
      </c>
      <c r="K31" s="37" t="s">
        <v>47</v>
      </c>
      <c r="L31" s="35">
        <f t="shared" si="5"/>
        <v>5</v>
      </c>
      <c r="M31" s="36">
        <f t="shared" si="6"/>
        <v>5</v>
      </c>
      <c r="N31" s="37" t="s">
        <v>47</v>
      </c>
      <c r="O31" s="33">
        <f t="shared" si="7"/>
        <v>5</v>
      </c>
      <c r="P31" s="34">
        <f t="shared" si="8"/>
        <v>5</v>
      </c>
      <c r="Q31" s="37" t="s">
        <v>47</v>
      </c>
      <c r="R31" s="35">
        <f t="shared" si="9"/>
        <v>5</v>
      </c>
      <c r="S31" s="36">
        <f t="shared" si="10"/>
        <v>5</v>
      </c>
      <c r="T31" s="37" t="s">
        <v>47</v>
      </c>
      <c r="U31" s="33">
        <f t="shared" si="11"/>
        <v>5</v>
      </c>
      <c r="V31" s="34">
        <f t="shared" si="12"/>
        <v>5</v>
      </c>
      <c r="W31" s="37" t="s">
        <v>50</v>
      </c>
      <c r="X31" s="35">
        <f t="shared" si="13"/>
        <v>2</v>
      </c>
      <c r="Y31" s="36">
        <f t="shared" si="14"/>
        <v>4.8</v>
      </c>
      <c r="Z31" s="37" t="s">
        <v>48</v>
      </c>
      <c r="AA31" s="33">
        <f>VLOOKUP(Z31,AV:AW,COLUMNS(AV:AW),0)</f>
        <v>4</v>
      </c>
      <c r="AB31" s="34">
        <f t="shared" si="16"/>
        <v>4</v>
      </c>
      <c r="AC31" s="37" t="s">
        <v>49</v>
      </c>
      <c r="AD31" s="35">
        <f t="shared" si="17"/>
        <v>3</v>
      </c>
      <c r="AE31" s="36">
        <f t="shared" si="24"/>
        <v>3</v>
      </c>
      <c r="AF31" s="37" t="s">
        <v>47</v>
      </c>
      <c r="AG31" s="33">
        <f t="shared" si="18"/>
        <v>5</v>
      </c>
      <c r="AH31" s="34">
        <f t="shared" si="25"/>
        <v>8</v>
      </c>
      <c r="AI31" s="37" t="s">
        <v>47</v>
      </c>
      <c r="AJ31" s="35">
        <f t="shared" si="19"/>
        <v>5</v>
      </c>
      <c r="AK31" s="36">
        <f t="shared" si="26"/>
        <v>5</v>
      </c>
      <c r="AL31" s="37" t="s">
        <v>49</v>
      </c>
      <c r="AM31" s="33">
        <f t="shared" si="20"/>
        <v>3</v>
      </c>
      <c r="AN31" s="34">
        <f t="shared" si="27"/>
        <v>3</v>
      </c>
      <c r="AO31" s="37" t="s">
        <v>49</v>
      </c>
      <c r="AP31" s="35">
        <f t="shared" si="21"/>
        <v>3</v>
      </c>
      <c r="AQ31" s="36">
        <f t="shared" si="28"/>
        <v>1.8</v>
      </c>
      <c r="AR31" s="37" t="s">
        <v>48</v>
      </c>
      <c r="AS31" s="33">
        <f t="shared" si="22"/>
        <v>4</v>
      </c>
      <c r="AT31" s="34">
        <f t="shared" si="29"/>
        <v>1.6</v>
      </c>
      <c r="AU31" s="55">
        <f t="shared" si="30"/>
        <v>73.2</v>
      </c>
      <c r="AV31" s="64" t="str">
        <f>AI5</f>
        <v>指标12</v>
      </c>
      <c r="AW31" s="79">
        <f>AK5</f>
        <v>0.05</v>
      </c>
      <c r="AX31" s="80">
        <f t="shared" si="32"/>
        <v>5</v>
      </c>
      <c r="AY31" s="76"/>
      <c r="AZ31" s="38"/>
      <c r="BA31" s="38"/>
      <c r="BB31" s="38"/>
      <c r="BC31" s="38"/>
      <c r="BD31" s="38"/>
      <c r="BE31" s="38"/>
      <c r="BF31" s="38"/>
      <c r="BG31" s="38"/>
    </row>
    <row r="32" ht="19.5" customHeight="1" spans="1:59">
      <c r="A32" s="31" t="s">
        <v>86</v>
      </c>
      <c r="B32" s="37" t="s">
        <v>49</v>
      </c>
      <c r="C32" s="33">
        <f t="shared" si="0"/>
        <v>3</v>
      </c>
      <c r="D32" s="34">
        <f t="shared" si="1"/>
        <v>6</v>
      </c>
      <c r="E32" s="37" t="s">
        <v>49</v>
      </c>
      <c r="F32" s="35">
        <f t="shared" si="2"/>
        <v>3</v>
      </c>
      <c r="G32" s="36">
        <f t="shared" si="23"/>
        <v>12</v>
      </c>
      <c r="H32" s="37" t="s">
        <v>47</v>
      </c>
      <c r="I32" s="33">
        <f t="shared" si="3"/>
        <v>5</v>
      </c>
      <c r="J32" s="34">
        <f t="shared" si="4"/>
        <v>5</v>
      </c>
      <c r="K32" s="37" t="s">
        <v>48</v>
      </c>
      <c r="L32" s="35">
        <f t="shared" si="5"/>
        <v>4</v>
      </c>
      <c r="M32" s="36">
        <f t="shared" si="6"/>
        <v>4</v>
      </c>
      <c r="N32" s="37" t="s">
        <v>49</v>
      </c>
      <c r="O32" s="33">
        <f t="shared" si="7"/>
        <v>3</v>
      </c>
      <c r="P32" s="34">
        <f t="shared" si="8"/>
        <v>3</v>
      </c>
      <c r="Q32" s="37" t="s">
        <v>49</v>
      </c>
      <c r="R32" s="35">
        <f t="shared" si="9"/>
        <v>3</v>
      </c>
      <c r="S32" s="36">
        <f t="shared" si="10"/>
        <v>3</v>
      </c>
      <c r="T32" s="37" t="s">
        <v>48</v>
      </c>
      <c r="U32" s="33">
        <f t="shared" si="11"/>
        <v>4</v>
      </c>
      <c r="V32" s="34">
        <f t="shared" si="12"/>
        <v>4</v>
      </c>
      <c r="W32" s="37" t="s">
        <v>49</v>
      </c>
      <c r="X32" s="35">
        <f t="shared" si="13"/>
        <v>3</v>
      </c>
      <c r="Y32" s="36">
        <f t="shared" si="14"/>
        <v>7.2</v>
      </c>
      <c r="Z32" s="37" t="s">
        <v>49</v>
      </c>
      <c r="AA32" s="33">
        <f t="shared" si="15"/>
        <v>3</v>
      </c>
      <c r="AB32" s="34">
        <f t="shared" si="16"/>
        <v>3</v>
      </c>
      <c r="AC32" s="37" t="s">
        <v>50</v>
      </c>
      <c r="AD32" s="35">
        <f t="shared" si="17"/>
        <v>2</v>
      </c>
      <c r="AE32" s="36">
        <f t="shared" si="24"/>
        <v>2</v>
      </c>
      <c r="AF32" s="37" t="s">
        <v>48</v>
      </c>
      <c r="AG32" s="33">
        <f t="shared" si="18"/>
        <v>4</v>
      </c>
      <c r="AH32" s="34">
        <f t="shared" si="25"/>
        <v>6.4</v>
      </c>
      <c r="AI32" s="37" t="s">
        <v>49</v>
      </c>
      <c r="AJ32" s="35">
        <f t="shared" si="19"/>
        <v>3</v>
      </c>
      <c r="AK32" s="36">
        <f t="shared" si="26"/>
        <v>3</v>
      </c>
      <c r="AL32" s="37" t="s">
        <v>47</v>
      </c>
      <c r="AM32" s="33">
        <f t="shared" si="20"/>
        <v>5</v>
      </c>
      <c r="AN32" s="34">
        <f t="shared" si="27"/>
        <v>5</v>
      </c>
      <c r="AO32" s="37" t="s">
        <v>50</v>
      </c>
      <c r="AP32" s="35">
        <f t="shared" si="21"/>
        <v>2</v>
      </c>
      <c r="AQ32" s="36">
        <f t="shared" si="28"/>
        <v>1.2</v>
      </c>
      <c r="AR32" s="37" t="s">
        <v>49</v>
      </c>
      <c r="AS32" s="33">
        <f t="shared" si="22"/>
        <v>3</v>
      </c>
      <c r="AT32" s="34">
        <f t="shared" si="29"/>
        <v>1.2</v>
      </c>
      <c r="AU32" s="55">
        <f t="shared" si="30"/>
        <v>66</v>
      </c>
      <c r="AV32" s="64" t="str">
        <f>AL5</f>
        <v>指标13</v>
      </c>
      <c r="AW32" s="79">
        <f>AN5</f>
        <v>0.05</v>
      </c>
      <c r="AX32" s="80">
        <f t="shared" si="32"/>
        <v>5</v>
      </c>
      <c r="AY32" s="76"/>
      <c r="AZ32" s="38"/>
      <c r="BA32" s="38"/>
      <c r="BB32" s="38"/>
      <c r="BC32" s="38"/>
      <c r="BD32" s="38"/>
      <c r="BE32" s="38"/>
      <c r="BF32" s="38"/>
      <c r="BG32" s="38"/>
    </row>
    <row r="33" ht="19.5" customHeight="1" spans="1:59">
      <c r="A33" s="31" t="s">
        <v>87</v>
      </c>
      <c r="B33" s="37" t="s">
        <v>50</v>
      </c>
      <c r="C33" s="33">
        <f t="shared" si="0"/>
        <v>2</v>
      </c>
      <c r="D33" s="34">
        <f t="shared" si="1"/>
        <v>4</v>
      </c>
      <c r="E33" s="37" t="s">
        <v>47</v>
      </c>
      <c r="F33" s="35">
        <f t="shared" si="2"/>
        <v>5</v>
      </c>
      <c r="G33" s="36">
        <f t="shared" si="23"/>
        <v>20</v>
      </c>
      <c r="H33" s="37" t="s">
        <v>48</v>
      </c>
      <c r="I33" s="33">
        <f t="shared" si="3"/>
        <v>4</v>
      </c>
      <c r="J33" s="34">
        <f t="shared" si="4"/>
        <v>4</v>
      </c>
      <c r="K33" s="37" t="s">
        <v>50</v>
      </c>
      <c r="L33" s="35">
        <f t="shared" si="5"/>
        <v>2</v>
      </c>
      <c r="M33" s="36">
        <f t="shared" si="6"/>
        <v>2</v>
      </c>
      <c r="N33" s="37" t="s">
        <v>50</v>
      </c>
      <c r="O33" s="33">
        <f t="shared" si="7"/>
        <v>2</v>
      </c>
      <c r="P33" s="34">
        <f t="shared" si="8"/>
        <v>2</v>
      </c>
      <c r="Q33" s="37" t="s">
        <v>50</v>
      </c>
      <c r="R33" s="35">
        <f t="shared" si="9"/>
        <v>2</v>
      </c>
      <c r="S33" s="36">
        <f t="shared" si="10"/>
        <v>2</v>
      </c>
      <c r="T33" s="37" t="s">
        <v>50</v>
      </c>
      <c r="U33" s="33">
        <f t="shared" si="11"/>
        <v>2</v>
      </c>
      <c r="V33" s="34">
        <f t="shared" si="12"/>
        <v>2</v>
      </c>
      <c r="W33" s="37" t="s">
        <v>47</v>
      </c>
      <c r="X33" s="35">
        <f t="shared" si="13"/>
        <v>5</v>
      </c>
      <c r="Y33" s="36">
        <f t="shared" si="14"/>
        <v>12</v>
      </c>
      <c r="Z33" s="37" t="s">
        <v>47</v>
      </c>
      <c r="AA33" s="33">
        <f t="shared" si="15"/>
        <v>5</v>
      </c>
      <c r="AB33" s="34">
        <f t="shared" si="16"/>
        <v>5</v>
      </c>
      <c r="AC33" s="37" t="s">
        <v>49</v>
      </c>
      <c r="AD33" s="35">
        <f t="shared" si="17"/>
        <v>3</v>
      </c>
      <c r="AE33" s="36">
        <f t="shared" si="24"/>
        <v>3</v>
      </c>
      <c r="AF33" s="37" t="s">
        <v>47</v>
      </c>
      <c r="AG33" s="33">
        <f t="shared" si="18"/>
        <v>5</v>
      </c>
      <c r="AH33" s="34">
        <f t="shared" si="25"/>
        <v>8</v>
      </c>
      <c r="AI33" s="37" t="s">
        <v>49</v>
      </c>
      <c r="AJ33" s="35">
        <f t="shared" si="19"/>
        <v>3</v>
      </c>
      <c r="AK33" s="36">
        <f t="shared" si="26"/>
        <v>3</v>
      </c>
      <c r="AL33" s="37" t="s">
        <v>50</v>
      </c>
      <c r="AM33" s="33">
        <f t="shared" si="20"/>
        <v>2</v>
      </c>
      <c r="AN33" s="34">
        <f t="shared" si="27"/>
        <v>2</v>
      </c>
      <c r="AO33" s="37" t="s">
        <v>47</v>
      </c>
      <c r="AP33" s="35">
        <f t="shared" si="21"/>
        <v>5</v>
      </c>
      <c r="AQ33" s="36">
        <f t="shared" si="28"/>
        <v>3</v>
      </c>
      <c r="AR33" s="37" t="s">
        <v>50</v>
      </c>
      <c r="AS33" s="33">
        <f t="shared" si="22"/>
        <v>2</v>
      </c>
      <c r="AT33" s="34">
        <f t="shared" si="29"/>
        <v>0.8</v>
      </c>
      <c r="AU33" s="55">
        <f t="shared" si="30"/>
        <v>72.8</v>
      </c>
      <c r="AV33" s="64" t="str">
        <f>AO5</f>
        <v>指标14</v>
      </c>
      <c r="AW33" s="79">
        <f>AQ5</f>
        <v>0.03</v>
      </c>
      <c r="AX33" s="80">
        <f t="shared" si="32"/>
        <v>3</v>
      </c>
      <c r="AY33" s="76"/>
      <c r="AZ33" s="38"/>
      <c r="BA33" s="38"/>
      <c r="BB33" s="38"/>
      <c r="BC33" s="38"/>
      <c r="BD33" s="38"/>
      <c r="BE33" s="38"/>
      <c r="BF33" s="38"/>
      <c r="BG33" s="38"/>
    </row>
    <row r="34" ht="19.5" customHeight="1" spans="1:59">
      <c r="A34" s="31" t="s">
        <v>88</v>
      </c>
      <c r="B34" s="37" t="s">
        <v>49</v>
      </c>
      <c r="C34" s="33">
        <f t="shared" si="0"/>
        <v>3</v>
      </c>
      <c r="D34" s="34">
        <f t="shared" si="1"/>
        <v>6</v>
      </c>
      <c r="E34" s="37" t="s">
        <v>49</v>
      </c>
      <c r="F34" s="35">
        <f t="shared" si="2"/>
        <v>3</v>
      </c>
      <c r="G34" s="36">
        <f t="shared" si="23"/>
        <v>12</v>
      </c>
      <c r="H34" s="37" t="s">
        <v>50</v>
      </c>
      <c r="I34" s="33">
        <f t="shared" si="3"/>
        <v>2</v>
      </c>
      <c r="J34" s="34">
        <f t="shared" si="4"/>
        <v>2</v>
      </c>
      <c r="K34" s="37" t="s">
        <v>49</v>
      </c>
      <c r="L34" s="35">
        <f t="shared" si="5"/>
        <v>3</v>
      </c>
      <c r="M34" s="36">
        <f t="shared" si="6"/>
        <v>3</v>
      </c>
      <c r="N34" s="37" t="s">
        <v>47</v>
      </c>
      <c r="O34" s="33">
        <f t="shared" si="7"/>
        <v>5</v>
      </c>
      <c r="P34" s="34">
        <f t="shared" si="8"/>
        <v>5</v>
      </c>
      <c r="Q34" s="37" t="s">
        <v>47</v>
      </c>
      <c r="R34" s="35">
        <f t="shared" si="9"/>
        <v>5</v>
      </c>
      <c r="S34" s="36">
        <f t="shared" si="10"/>
        <v>5</v>
      </c>
      <c r="T34" s="37" t="s">
        <v>49</v>
      </c>
      <c r="U34" s="33">
        <f t="shared" si="11"/>
        <v>3</v>
      </c>
      <c r="V34" s="34">
        <f t="shared" si="12"/>
        <v>3</v>
      </c>
      <c r="W34" s="37" t="s">
        <v>49</v>
      </c>
      <c r="X34" s="35">
        <f t="shared" si="13"/>
        <v>3</v>
      </c>
      <c r="Y34" s="36">
        <f t="shared" si="14"/>
        <v>7.2</v>
      </c>
      <c r="Z34" s="37" t="s">
        <v>49</v>
      </c>
      <c r="AA34" s="33">
        <f t="shared" si="15"/>
        <v>3</v>
      </c>
      <c r="AB34" s="34">
        <f t="shared" si="16"/>
        <v>3</v>
      </c>
      <c r="AC34" s="37" t="s">
        <v>48</v>
      </c>
      <c r="AD34" s="35">
        <f t="shared" si="17"/>
        <v>4</v>
      </c>
      <c r="AE34" s="36">
        <f t="shared" si="24"/>
        <v>4</v>
      </c>
      <c r="AF34" s="37" t="s">
        <v>49</v>
      </c>
      <c r="AG34" s="33">
        <f t="shared" si="18"/>
        <v>3</v>
      </c>
      <c r="AH34" s="34">
        <f t="shared" si="25"/>
        <v>4.8</v>
      </c>
      <c r="AI34" s="37" t="s">
        <v>47</v>
      </c>
      <c r="AJ34" s="35">
        <f t="shared" si="19"/>
        <v>5</v>
      </c>
      <c r="AK34" s="36">
        <f t="shared" si="26"/>
        <v>5</v>
      </c>
      <c r="AL34" s="37" t="s">
        <v>49</v>
      </c>
      <c r="AM34" s="33">
        <f t="shared" si="20"/>
        <v>3</v>
      </c>
      <c r="AN34" s="34">
        <f t="shared" si="27"/>
        <v>3</v>
      </c>
      <c r="AO34" s="37" t="s">
        <v>48</v>
      </c>
      <c r="AP34" s="35">
        <f t="shared" si="21"/>
        <v>4</v>
      </c>
      <c r="AQ34" s="36">
        <f t="shared" si="28"/>
        <v>2.4</v>
      </c>
      <c r="AR34" s="37" t="s">
        <v>47</v>
      </c>
      <c r="AS34" s="33">
        <f t="shared" si="22"/>
        <v>5</v>
      </c>
      <c r="AT34" s="34">
        <f t="shared" si="29"/>
        <v>2</v>
      </c>
      <c r="AU34" s="55">
        <f t="shared" si="30"/>
        <v>67.4</v>
      </c>
      <c r="AV34" s="65" t="str">
        <f>AR5</f>
        <v>指标15</v>
      </c>
      <c r="AW34" s="81">
        <f>AT5</f>
        <v>0.02</v>
      </c>
      <c r="AX34" s="82">
        <f t="shared" si="32"/>
        <v>2</v>
      </c>
      <c r="AY34" s="76"/>
      <c r="AZ34" s="38"/>
      <c r="BA34" s="38"/>
      <c r="BB34" s="38"/>
      <c r="BC34" s="38"/>
      <c r="BD34" s="38"/>
      <c r="BE34" s="38"/>
      <c r="BF34" s="38"/>
      <c r="BG34" s="38"/>
    </row>
    <row r="35" ht="19.5" customHeight="1" spans="1:59">
      <c r="A35" s="31" t="s">
        <v>89</v>
      </c>
      <c r="B35" s="37" t="s">
        <v>50</v>
      </c>
      <c r="C35" s="33">
        <f t="shared" si="0"/>
        <v>2</v>
      </c>
      <c r="D35" s="34">
        <f t="shared" si="1"/>
        <v>4</v>
      </c>
      <c r="E35" s="37" t="s">
        <v>47</v>
      </c>
      <c r="F35" s="35">
        <f t="shared" si="2"/>
        <v>5</v>
      </c>
      <c r="G35" s="36">
        <f t="shared" si="23"/>
        <v>20</v>
      </c>
      <c r="H35" s="37" t="s">
        <v>49</v>
      </c>
      <c r="I35" s="33">
        <f t="shared" si="3"/>
        <v>3</v>
      </c>
      <c r="J35" s="34">
        <f t="shared" si="4"/>
        <v>3</v>
      </c>
      <c r="K35" s="37" t="s">
        <v>47</v>
      </c>
      <c r="L35" s="35">
        <f t="shared" si="5"/>
        <v>5</v>
      </c>
      <c r="M35" s="36">
        <f t="shared" si="6"/>
        <v>5</v>
      </c>
      <c r="N35" s="37" t="s">
        <v>48</v>
      </c>
      <c r="O35" s="33">
        <f t="shared" si="7"/>
        <v>4</v>
      </c>
      <c r="P35" s="34">
        <f t="shared" si="8"/>
        <v>4</v>
      </c>
      <c r="Q35" s="37" t="s">
        <v>48</v>
      </c>
      <c r="R35" s="35">
        <f t="shared" si="9"/>
        <v>4</v>
      </c>
      <c r="S35" s="36">
        <f t="shared" si="10"/>
        <v>4</v>
      </c>
      <c r="T35" s="37" t="s">
        <v>47</v>
      </c>
      <c r="U35" s="33">
        <f t="shared" si="11"/>
        <v>5</v>
      </c>
      <c r="V35" s="34">
        <f t="shared" si="12"/>
        <v>5</v>
      </c>
      <c r="W35" s="37" t="s">
        <v>47</v>
      </c>
      <c r="X35" s="35">
        <f t="shared" si="13"/>
        <v>5</v>
      </c>
      <c r="Y35" s="36">
        <f t="shared" si="14"/>
        <v>12</v>
      </c>
      <c r="Z35" s="37" t="s">
        <v>47</v>
      </c>
      <c r="AA35" s="33">
        <f t="shared" si="15"/>
        <v>5</v>
      </c>
      <c r="AB35" s="34">
        <f t="shared" si="16"/>
        <v>5</v>
      </c>
      <c r="AC35" s="37" t="s">
        <v>50</v>
      </c>
      <c r="AD35" s="35">
        <f t="shared" si="17"/>
        <v>2</v>
      </c>
      <c r="AE35" s="36">
        <f t="shared" si="24"/>
        <v>2</v>
      </c>
      <c r="AF35" s="37" t="s">
        <v>47</v>
      </c>
      <c r="AG35" s="33">
        <f t="shared" si="18"/>
        <v>5</v>
      </c>
      <c r="AH35" s="34">
        <f t="shared" si="25"/>
        <v>8</v>
      </c>
      <c r="AI35" s="37" t="s">
        <v>49</v>
      </c>
      <c r="AJ35" s="35">
        <f t="shared" si="19"/>
        <v>3</v>
      </c>
      <c r="AK35" s="36">
        <f t="shared" si="26"/>
        <v>3</v>
      </c>
      <c r="AL35" s="37" t="s">
        <v>48</v>
      </c>
      <c r="AM35" s="33">
        <f t="shared" si="20"/>
        <v>4</v>
      </c>
      <c r="AN35" s="34">
        <f t="shared" si="27"/>
        <v>4</v>
      </c>
      <c r="AO35" s="37" t="s">
        <v>47</v>
      </c>
      <c r="AP35" s="35">
        <f t="shared" si="21"/>
        <v>5</v>
      </c>
      <c r="AQ35" s="36">
        <f t="shared" si="28"/>
        <v>3</v>
      </c>
      <c r="AR35" s="37" t="s">
        <v>48</v>
      </c>
      <c r="AS35" s="33">
        <f t="shared" si="22"/>
        <v>4</v>
      </c>
      <c r="AT35" s="34">
        <f t="shared" si="29"/>
        <v>1.6</v>
      </c>
      <c r="AU35" s="55">
        <f t="shared" si="30"/>
        <v>83.6</v>
      </c>
      <c r="AV35" s="66" t="s">
        <v>90</v>
      </c>
      <c r="AW35" s="83">
        <f>SUM(AW20:AW34)</f>
        <v>1</v>
      </c>
      <c r="AX35" s="84">
        <f>SUM(AX20:AX34)</f>
        <v>100</v>
      </c>
      <c r="AY35" s="76"/>
      <c r="AZ35" s="38"/>
      <c r="BA35" s="38"/>
      <c r="BB35" s="38"/>
      <c r="BC35" s="38"/>
      <c r="BD35" s="38"/>
      <c r="BE35" s="38"/>
      <c r="BF35" s="38"/>
      <c r="BG35" s="38"/>
    </row>
    <row r="36" ht="19.5" customHeight="1" spans="1:59">
      <c r="A36" s="31" t="s">
        <v>91</v>
      </c>
      <c r="B36" s="37" t="s">
        <v>63</v>
      </c>
      <c r="C36" s="33">
        <f t="shared" si="0"/>
        <v>0</v>
      </c>
      <c r="D36" s="34">
        <f t="shared" si="1"/>
        <v>0</v>
      </c>
      <c r="E36" s="37" t="s">
        <v>49</v>
      </c>
      <c r="F36" s="35">
        <f t="shared" si="2"/>
        <v>3</v>
      </c>
      <c r="G36" s="36">
        <f t="shared" si="23"/>
        <v>12</v>
      </c>
      <c r="H36" s="37" t="s">
        <v>47</v>
      </c>
      <c r="I36" s="33">
        <f t="shared" si="3"/>
        <v>5</v>
      </c>
      <c r="J36" s="34">
        <f t="shared" si="4"/>
        <v>5</v>
      </c>
      <c r="K36" s="37" t="s">
        <v>49</v>
      </c>
      <c r="L36" s="35">
        <f t="shared" si="5"/>
        <v>3</v>
      </c>
      <c r="M36" s="36">
        <f t="shared" si="6"/>
        <v>3</v>
      </c>
      <c r="N36" s="37" t="s">
        <v>47</v>
      </c>
      <c r="O36" s="33">
        <f t="shared" si="7"/>
        <v>5</v>
      </c>
      <c r="P36" s="34">
        <f t="shared" si="8"/>
        <v>5</v>
      </c>
      <c r="Q36" s="37" t="s">
        <v>47</v>
      </c>
      <c r="R36" s="35">
        <f t="shared" si="9"/>
        <v>5</v>
      </c>
      <c r="S36" s="36">
        <f t="shared" si="10"/>
        <v>5</v>
      </c>
      <c r="T36" s="37" t="s">
        <v>49</v>
      </c>
      <c r="U36" s="33">
        <f t="shared" si="11"/>
        <v>3</v>
      </c>
      <c r="V36" s="34">
        <f t="shared" si="12"/>
        <v>3</v>
      </c>
      <c r="W36" s="37" t="s">
        <v>49</v>
      </c>
      <c r="X36" s="35">
        <f t="shared" si="13"/>
        <v>3</v>
      </c>
      <c r="Y36" s="36">
        <f t="shared" si="14"/>
        <v>7.2</v>
      </c>
      <c r="Z36" s="37" t="s">
        <v>49</v>
      </c>
      <c r="AA36" s="33">
        <f t="shared" si="15"/>
        <v>3</v>
      </c>
      <c r="AB36" s="34">
        <f t="shared" si="16"/>
        <v>3</v>
      </c>
      <c r="AC36" s="37" t="s">
        <v>49</v>
      </c>
      <c r="AD36" s="35">
        <f t="shared" si="17"/>
        <v>3</v>
      </c>
      <c r="AE36" s="36">
        <f t="shared" si="24"/>
        <v>3</v>
      </c>
      <c r="AF36" s="37" t="s">
        <v>48</v>
      </c>
      <c r="AG36" s="33">
        <f t="shared" si="18"/>
        <v>4</v>
      </c>
      <c r="AH36" s="34">
        <f t="shared" si="25"/>
        <v>6.4</v>
      </c>
      <c r="AI36" s="37" t="s">
        <v>49</v>
      </c>
      <c r="AJ36" s="35">
        <f t="shared" si="19"/>
        <v>3</v>
      </c>
      <c r="AK36" s="36">
        <f t="shared" si="26"/>
        <v>3</v>
      </c>
      <c r="AL36" s="37" t="s">
        <v>48</v>
      </c>
      <c r="AM36" s="33">
        <f t="shared" si="20"/>
        <v>4</v>
      </c>
      <c r="AN36" s="34">
        <f t="shared" si="27"/>
        <v>4</v>
      </c>
      <c r="AO36" s="37" t="s">
        <v>49</v>
      </c>
      <c r="AP36" s="35">
        <f t="shared" si="21"/>
        <v>3</v>
      </c>
      <c r="AQ36" s="36">
        <f t="shared" si="28"/>
        <v>1.8</v>
      </c>
      <c r="AR36" s="37" t="s">
        <v>47</v>
      </c>
      <c r="AS36" s="33">
        <f t="shared" si="22"/>
        <v>5</v>
      </c>
      <c r="AT36" s="34">
        <f t="shared" si="29"/>
        <v>2</v>
      </c>
      <c r="AU36" s="55">
        <f t="shared" si="30"/>
        <v>63.4</v>
      </c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</row>
    <row r="37" ht="19.5" customHeight="1" spans="1:59">
      <c r="A37" s="31" t="s">
        <v>92</v>
      </c>
      <c r="B37" s="37" t="s">
        <v>47</v>
      </c>
      <c r="C37" s="33">
        <f t="shared" si="0"/>
        <v>5</v>
      </c>
      <c r="D37" s="34">
        <f t="shared" si="1"/>
        <v>10</v>
      </c>
      <c r="E37" s="37" t="s">
        <v>50</v>
      </c>
      <c r="F37" s="35">
        <f t="shared" si="2"/>
        <v>2</v>
      </c>
      <c r="G37" s="36">
        <f t="shared" si="23"/>
        <v>8</v>
      </c>
      <c r="H37" s="37" t="s">
        <v>49</v>
      </c>
      <c r="I37" s="33">
        <f t="shared" si="3"/>
        <v>3</v>
      </c>
      <c r="J37" s="34">
        <f t="shared" si="4"/>
        <v>3</v>
      </c>
      <c r="K37" s="37" t="s">
        <v>47</v>
      </c>
      <c r="L37" s="35">
        <f t="shared" si="5"/>
        <v>5</v>
      </c>
      <c r="M37" s="36">
        <f t="shared" si="6"/>
        <v>5</v>
      </c>
      <c r="N37" s="37" t="s">
        <v>47</v>
      </c>
      <c r="O37" s="33">
        <f t="shared" si="7"/>
        <v>5</v>
      </c>
      <c r="P37" s="34">
        <f t="shared" si="8"/>
        <v>5</v>
      </c>
      <c r="Q37" s="37" t="s">
        <v>48</v>
      </c>
      <c r="R37" s="35">
        <f t="shared" si="9"/>
        <v>4</v>
      </c>
      <c r="S37" s="36">
        <f t="shared" si="10"/>
        <v>4</v>
      </c>
      <c r="T37" s="37" t="s">
        <v>47</v>
      </c>
      <c r="U37" s="33">
        <f t="shared" si="11"/>
        <v>5</v>
      </c>
      <c r="V37" s="34">
        <f t="shared" si="12"/>
        <v>5</v>
      </c>
      <c r="W37" s="37" t="s">
        <v>50</v>
      </c>
      <c r="X37" s="35">
        <f t="shared" si="13"/>
        <v>2</v>
      </c>
      <c r="Y37" s="36">
        <f t="shared" si="14"/>
        <v>4.8</v>
      </c>
      <c r="Z37" s="37" t="s">
        <v>50</v>
      </c>
      <c r="AA37" s="33">
        <f t="shared" si="15"/>
        <v>2</v>
      </c>
      <c r="AB37" s="34">
        <f t="shared" si="16"/>
        <v>2</v>
      </c>
      <c r="AC37" s="37" t="s">
        <v>48</v>
      </c>
      <c r="AD37" s="35">
        <f t="shared" si="17"/>
        <v>4</v>
      </c>
      <c r="AE37" s="36">
        <f t="shared" si="24"/>
        <v>4</v>
      </c>
      <c r="AF37" s="37" t="s">
        <v>47</v>
      </c>
      <c r="AG37" s="33">
        <f t="shared" si="18"/>
        <v>5</v>
      </c>
      <c r="AH37" s="34">
        <f t="shared" si="25"/>
        <v>8</v>
      </c>
      <c r="AI37" s="37" t="s">
        <v>48</v>
      </c>
      <c r="AJ37" s="35">
        <f t="shared" si="19"/>
        <v>4</v>
      </c>
      <c r="AK37" s="36">
        <f t="shared" si="26"/>
        <v>4</v>
      </c>
      <c r="AL37" s="37" t="s">
        <v>47</v>
      </c>
      <c r="AM37" s="33">
        <f t="shared" si="20"/>
        <v>5</v>
      </c>
      <c r="AN37" s="34">
        <f t="shared" si="27"/>
        <v>5</v>
      </c>
      <c r="AO37" s="37" t="s">
        <v>48</v>
      </c>
      <c r="AP37" s="35">
        <f t="shared" si="21"/>
        <v>4</v>
      </c>
      <c r="AQ37" s="36">
        <f t="shared" si="28"/>
        <v>2.4</v>
      </c>
      <c r="AR37" s="37" t="s">
        <v>48</v>
      </c>
      <c r="AS37" s="33">
        <f t="shared" si="22"/>
        <v>4</v>
      </c>
      <c r="AT37" s="34">
        <f t="shared" si="29"/>
        <v>1.6</v>
      </c>
      <c r="AU37" s="55">
        <f t="shared" si="30"/>
        <v>71.8</v>
      </c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</row>
    <row r="38" spans="1:59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</row>
    <row r="39" spans="1:59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</row>
    <row r="40" spans="1:59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1" t="s">
        <v>93</v>
      </c>
      <c r="Q40" s="41"/>
      <c r="R40" s="41"/>
      <c r="S40" s="41"/>
      <c r="T40" s="41"/>
      <c r="U40" s="41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</row>
    <row r="41" spans="1:59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1"/>
      <c r="Q41" s="41"/>
      <c r="R41" s="41"/>
      <c r="S41" s="41"/>
      <c r="T41" s="41"/>
      <c r="U41" s="41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</row>
    <row r="42" spans="1:59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1"/>
      <c r="Q42" s="41"/>
      <c r="R42" s="41"/>
      <c r="S42" s="41"/>
      <c r="T42" s="41"/>
      <c r="U42" s="41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</row>
    <row r="43" spans="1:59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</row>
  </sheetData>
  <mergeCells count="51">
    <mergeCell ref="A1:Z1"/>
    <mergeCell ref="A2:Z2"/>
    <mergeCell ref="AA2:AM2"/>
    <mergeCell ref="AN2:AU2"/>
    <mergeCell ref="A3:Z3"/>
    <mergeCell ref="B4:C4"/>
    <mergeCell ref="E4:O4"/>
    <mergeCell ref="P4:V4"/>
    <mergeCell ref="W4:AB4"/>
    <mergeCell ref="AD4:AH4"/>
    <mergeCell ref="AI4:AO4"/>
    <mergeCell ref="AP4:AT4"/>
    <mergeCell ref="B5:C5"/>
    <mergeCell ref="E5:F5"/>
    <mergeCell ref="H5:I5"/>
    <mergeCell ref="K5:L5"/>
    <mergeCell ref="N5:O5"/>
    <mergeCell ref="Q5:R5"/>
    <mergeCell ref="T5:U5"/>
    <mergeCell ref="W5:X5"/>
    <mergeCell ref="Z5:AA5"/>
    <mergeCell ref="AC5:AD5"/>
    <mergeCell ref="AF5:AG5"/>
    <mergeCell ref="AI5:AJ5"/>
    <mergeCell ref="AL5:AM5"/>
    <mergeCell ref="AO5:AP5"/>
    <mergeCell ref="AR5:AS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O6:AQ6"/>
    <mergeCell ref="AR6:AT6"/>
    <mergeCell ref="AV7:AW7"/>
    <mergeCell ref="AV18:AW18"/>
    <mergeCell ref="A5:A6"/>
    <mergeCell ref="AU4:AU7"/>
    <mergeCell ref="AX9:AX15"/>
    <mergeCell ref="AY16:AY18"/>
    <mergeCell ref="AY19:AY35"/>
    <mergeCell ref="P40:U42"/>
    <mergeCell ref="AV16:AX17"/>
  </mergeCells>
  <pageMargins left="0.707638888888889" right="0.707638888888889" top="0.747916666666667" bottom="0.747916666666667" header="0.313888888888889" footer="0.313888888888889"/>
  <pageSetup paperSize="9" orientation="landscape" horizontalDpi="180" verticalDpi="180"/>
  <headerFooter>
    <oddFooter>&amp;L版权所有：北京未名潮管理顾问有限公司何建湘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评价等级转换分值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2017-06-22T09:50:28Z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