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codeName="ThisWorkbook" defaultThemeVersion="124226"/>
  <bookViews>
    <workbookView xWindow="240" yWindow="120" windowWidth="16155" windowHeight="8505"/>
  </bookViews>
  <sheets>
    <sheet name="首页" sheetId="4" r:id="rId1"/>
    <sheet name="员工登记表" sheetId="2" r:id="rId2"/>
    <sheet name="员工查询表" sheetId="3" r:id="rId3"/>
  </sheets>
  <definedNames>
    <definedName name="图片">INDEX(员工登记表!$AA:$AA,MATCH(员工查询表!$C$4,员工登记表!$B:$B,),)</definedName>
  </definedNames>
  <calcPr calcId="124519"/>
</workbook>
</file>

<file path=xl/calcChain.xml><?xml version="1.0" encoding="utf-8"?>
<calcChain xmlns="http://schemas.openxmlformats.org/spreadsheetml/2006/main">
  <c r="F17" i="3"/>
  <c r="F15"/>
  <c r="F14"/>
  <c r="F13"/>
  <c r="F12"/>
  <c r="F11"/>
  <c r="F10"/>
  <c r="F8"/>
  <c r="F7"/>
  <c r="F6"/>
  <c r="C17"/>
  <c r="C16"/>
  <c r="C15"/>
  <c r="C14"/>
  <c r="C12"/>
  <c r="C11"/>
  <c r="C10"/>
  <c r="C9"/>
  <c r="C6"/>
  <c r="C8"/>
  <c r="C7"/>
  <c r="R4" i="2" l="1"/>
  <c r="R5"/>
  <c r="R3"/>
  <c r="Y5" l="1"/>
  <c r="F9" i="3"/>
  <c r="J4" i="2"/>
  <c r="J3"/>
  <c r="Y3"/>
  <c r="J5"/>
  <c r="Y4"/>
  <c r="C13" i="3" l="1"/>
  <c r="F16"/>
</calcChain>
</file>

<file path=xl/sharedStrings.xml><?xml version="1.0" encoding="utf-8"?>
<sst xmlns="http://schemas.openxmlformats.org/spreadsheetml/2006/main" count="108" uniqueCount="72">
  <si>
    <t>序号</t>
  </si>
  <si>
    <t>部门</t>
  </si>
  <si>
    <t>员工编号</t>
  </si>
  <si>
    <t>姓名</t>
  </si>
  <si>
    <t>性别</t>
  </si>
  <si>
    <t>职务</t>
  </si>
  <si>
    <t>入职日期</t>
  </si>
  <si>
    <t>离职日期</t>
  </si>
  <si>
    <t>就职状态</t>
  </si>
  <si>
    <t>年龄</t>
  </si>
  <si>
    <t>婚姻</t>
  </si>
  <si>
    <t>学历</t>
  </si>
  <si>
    <t>专业</t>
  </si>
  <si>
    <t>政治面貌</t>
  </si>
  <si>
    <t>籍贯</t>
  </si>
  <si>
    <t>身份证号</t>
  </si>
  <si>
    <t>出生日期</t>
  </si>
  <si>
    <t>户口所在地</t>
  </si>
  <si>
    <t>现住址</t>
  </si>
  <si>
    <t>户口性质</t>
  </si>
  <si>
    <t>合同开始</t>
  </si>
  <si>
    <t>合同结束</t>
  </si>
  <si>
    <t>手机</t>
  </si>
  <si>
    <t>生日</t>
  </si>
  <si>
    <t>备注</t>
  </si>
  <si>
    <t>男</t>
    <phoneticPr fontId="1" type="noConversion"/>
  </si>
  <si>
    <t>已婚</t>
    <phoneticPr fontId="1" type="noConversion"/>
  </si>
  <si>
    <t>本科</t>
    <phoneticPr fontId="1" type="noConversion"/>
  </si>
  <si>
    <t>党员</t>
    <phoneticPr fontId="1" type="noConversion"/>
  </si>
  <si>
    <t>112150197608296048</t>
    <phoneticPr fontId="1" type="noConversion"/>
  </si>
  <si>
    <t>物理</t>
    <phoneticPr fontId="1" type="noConversion"/>
  </si>
  <si>
    <t>北京</t>
    <phoneticPr fontId="1" type="noConversion"/>
  </si>
  <si>
    <t>女</t>
    <phoneticPr fontId="1" type="noConversion"/>
  </si>
  <si>
    <t>部长</t>
    <phoneticPr fontId="1" type="noConversion"/>
  </si>
  <si>
    <t>职员</t>
    <phoneticPr fontId="1" type="noConversion"/>
  </si>
  <si>
    <t>在职</t>
    <phoneticPr fontId="1" type="noConversion"/>
  </si>
  <si>
    <t>北京</t>
    <phoneticPr fontId="1" type="noConversion"/>
  </si>
  <si>
    <t>上海</t>
    <phoneticPr fontId="1" type="noConversion"/>
  </si>
  <si>
    <t>广州</t>
    <phoneticPr fontId="1" type="noConversion"/>
  </si>
  <si>
    <t>农村</t>
    <phoneticPr fontId="1" type="noConversion"/>
  </si>
  <si>
    <t>城镇</t>
    <phoneticPr fontId="1" type="noConversion"/>
  </si>
  <si>
    <t>112150197612246345</t>
    <phoneticPr fontId="1" type="noConversion"/>
  </si>
  <si>
    <t>离职</t>
    <phoneticPr fontId="1" type="noConversion"/>
  </si>
  <si>
    <t>上海</t>
    <phoneticPr fontId="1" type="noConversion"/>
  </si>
  <si>
    <t>北京</t>
    <phoneticPr fontId="1" type="noConversion"/>
  </si>
  <si>
    <t>王五</t>
    <phoneticPr fontId="1" type="noConversion"/>
  </si>
  <si>
    <t>员工信息登记表</t>
    <phoneticPr fontId="1" type="noConversion"/>
  </si>
  <si>
    <t>财务部</t>
    <phoneticPr fontId="1" type="noConversion"/>
  </si>
  <si>
    <t>销售部</t>
    <phoneticPr fontId="1" type="noConversion"/>
  </si>
  <si>
    <t>YG0001</t>
    <phoneticPr fontId="1" type="noConversion"/>
  </si>
  <si>
    <t>YG0002</t>
  </si>
  <si>
    <t>YG0003</t>
  </si>
  <si>
    <t>小红</t>
    <phoneticPr fontId="1" type="noConversion"/>
  </si>
  <si>
    <t>小明</t>
    <phoneticPr fontId="1" type="noConversion"/>
  </si>
  <si>
    <t>技术部</t>
    <phoneticPr fontId="1" type="noConversion"/>
  </si>
  <si>
    <t>民族</t>
  </si>
  <si>
    <t>民族</t>
    <phoneticPr fontId="1" type="noConversion"/>
  </si>
  <si>
    <t>维吾尔族</t>
    <phoneticPr fontId="1" type="noConversion"/>
  </si>
  <si>
    <t>汉族</t>
    <phoneticPr fontId="1" type="noConversion"/>
  </si>
  <si>
    <t>回族</t>
    <phoneticPr fontId="1" type="noConversion"/>
  </si>
  <si>
    <t>河南</t>
    <phoneticPr fontId="1" type="noConversion"/>
  </si>
  <si>
    <t>河北</t>
    <phoneticPr fontId="1" type="noConversion"/>
  </si>
  <si>
    <t>市场营销</t>
    <phoneticPr fontId="1" type="noConversion"/>
  </si>
  <si>
    <t>财务管理</t>
    <phoneticPr fontId="1" type="noConversion"/>
  </si>
  <si>
    <t>员工查询表</t>
    <phoneticPr fontId="1" type="noConversion"/>
  </si>
  <si>
    <t>1380001289</t>
    <phoneticPr fontId="1" type="noConversion"/>
  </si>
  <si>
    <t>1380001354</t>
    <phoneticPr fontId="1" type="noConversion"/>
  </si>
  <si>
    <t>110160198712276046</t>
    <phoneticPr fontId="1" type="noConversion"/>
  </si>
  <si>
    <t>YG0003</t>
    <phoneticPr fontId="1" type="noConversion"/>
  </si>
  <si>
    <t>离职</t>
    <phoneticPr fontId="1" type="noConversion"/>
  </si>
  <si>
    <t>人事档案登记及查询系统</t>
    <phoneticPr fontId="1" type="noConversion"/>
  </si>
  <si>
    <t>返回</t>
    <phoneticPr fontId="1" type="noConversion"/>
  </si>
</sst>
</file>

<file path=xl/styles.xml><?xml version="1.0" encoding="utf-8"?>
<styleSheet xmlns="http://schemas.openxmlformats.org/spreadsheetml/2006/main">
  <fonts count="13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indexed="18"/>
      <name val="微软雅黑"/>
      <family val="2"/>
      <charset val="134"/>
    </font>
    <font>
      <sz val="10"/>
      <color theme="1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b/>
      <sz val="14"/>
      <color theme="1"/>
      <name val="微软雅黑"/>
      <family val="2"/>
      <charset val="134"/>
    </font>
    <font>
      <b/>
      <sz val="18"/>
      <color theme="1"/>
      <name val="微软雅黑"/>
      <family val="2"/>
      <charset val="134"/>
    </font>
    <font>
      <b/>
      <sz val="10"/>
      <color theme="0"/>
      <name val="微软雅黑"/>
      <family val="2"/>
      <charset val="134"/>
    </font>
    <font>
      <sz val="11"/>
      <color theme="1"/>
      <name val="微软雅黑"/>
      <family val="2"/>
      <charset val="134"/>
    </font>
    <font>
      <b/>
      <sz val="11"/>
      <color theme="0"/>
      <name val="微软雅黑"/>
      <family val="2"/>
      <charset val="134"/>
    </font>
    <font>
      <b/>
      <sz val="26"/>
      <color theme="0"/>
      <name val="微软雅黑"/>
      <family val="2"/>
      <charset val="134"/>
    </font>
    <font>
      <u/>
      <sz val="11"/>
      <color theme="10"/>
      <name val="宋体"/>
      <family val="3"/>
      <charset val="134"/>
    </font>
    <font>
      <b/>
      <u/>
      <sz val="14"/>
      <color theme="8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8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theme="8" tint="0.59999389629810485"/>
      </left>
      <right style="thin">
        <color theme="8" tint="0.59999389629810485"/>
      </right>
      <top style="thin">
        <color theme="8" tint="0.59999389629810485"/>
      </top>
      <bottom style="thin">
        <color theme="8" tint="0.59999389629810485"/>
      </bottom>
      <diagonal/>
    </border>
    <border>
      <left style="thin">
        <color theme="8" tint="0.59999389629810485"/>
      </left>
      <right/>
      <top style="thin">
        <color theme="8" tint="0.59999389629810485"/>
      </top>
      <bottom style="thin">
        <color theme="8" tint="0.59999389629810485"/>
      </bottom>
      <diagonal/>
    </border>
    <border>
      <left/>
      <right style="thin">
        <color theme="8" tint="0.59999389629810485"/>
      </right>
      <top style="thin">
        <color theme="8" tint="0.59999389629810485"/>
      </top>
      <bottom style="thin">
        <color theme="8" tint="0.59999389629810485"/>
      </bottom>
      <diagonal/>
    </border>
    <border>
      <left/>
      <right/>
      <top style="thin">
        <color theme="8" tint="0.59999389629810485"/>
      </top>
      <bottom style="thin">
        <color theme="8" tint="0.59999389629810485"/>
      </bottom>
      <diagonal/>
    </border>
  </borders>
  <cellStyleXfs count="2"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top"/>
      <protection locked="0"/>
    </xf>
  </cellStyleXfs>
  <cellXfs count="3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Fill="1">
      <alignment vertical="center"/>
    </xf>
    <xf numFmtId="0" fontId="4" fillId="0" borderId="0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14" fontId="3" fillId="3" borderId="1" xfId="0" applyNumberFormat="1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49" fontId="2" fillId="0" borderId="0" xfId="0" applyNumberFormat="1" applyFont="1" applyFill="1" applyBorder="1" applyAlignment="1" applyProtection="1">
      <alignment horizontal="center" vertical="center"/>
      <protection locked="0"/>
    </xf>
    <xf numFmtId="0" fontId="8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14" fontId="8" fillId="0" borderId="0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14" fontId="8" fillId="0" borderId="1" xfId="0" applyNumberFormat="1" applyFont="1" applyBorder="1" applyAlignment="1">
      <alignment horizontal="left" vertical="center"/>
    </xf>
    <xf numFmtId="0" fontId="9" fillId="2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 applyProtection="1">
      <alignment horizontal="center" vertical="center"/>
      <protection locked="0"/>
    </xf>
    <xf numFmtId="49" fontId="8" fillId="0" borderId="1" xfId="0" applyNumberFormat="1" applyFont="1" applyBorder="1" applyAlignment="1">
      <alignment horizontal="left" vertical="center"/>
    </xf>
    <xf numFmtId="0" fontId="0" fillId="2" borderId="0" xfId="0" applyFill="1">
      <alignment vertical="center"/>
    </xf>
    <xf numFmtId="0" fontId="10" fillId="2" borderId="0" xfId="0" applyFont="1" applyFill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12" fillId="0" borderId="4" xfId="1" applyFont="1" applyBorder="1" applyAlignment="1" applyProtection="1">
      <alignment horizontal="center" vertical="center"/>
    </xf>
    <xf numFmtId="0" fontId="12" fillId="0" borderId="0" xfId="1" applyFont="1" applyBorder="1" applyAlignment="1" applyProtection="1">
      <alignment horizontal="center" vertical="center"/>
    </xf>
  </cellXfs>
  <cellStyles count="2">
    <cellStyle name="常规" xfId="0" builtinId="0"/>
    <cellStyle name="超链接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&#21592;&#24037;&#30331;&#35760;&#34920;!A1"/><Relationship Id="rId2" Type="http://schemas.openxmlformats.org/officeDocument/2006/relationships/hyperlink" Target="#&#21592;&#24037;&#30331;&#35760;&#34920;!A1"/><Relationship Id="rId1" Type="http://schemas.openxmlformats.org/officeDocument/2006/relationships/hyperlink" Target="#&#21592;&#24037;&#26597;&#35810;&#34920;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404813</xdr:colOff>
      <xdr:row>10</xdr:row>
      <xdr:rowOff>114300</xdr:rowOff>
    </xdr:from>
    <xdr:to>
      <xdr:col>7</xdr:col>
      <xdr:colOff>130493</xdr:colOff>
      <xdr:row>17</xdr:row>
      <xdr:rowOff>11430</xdr:rowOff>
    </xdr:to>
    <xdr:grpSp>
      <xdr:nvGrpSpPr>
        <xdr:cNvPr id="11" name="组合 10">
          <a:hlinkClick xmlns:r="http://schemas.openxmlformats.org/officeDocument/2006/relationships" r:id="rId1"/>
        </xdr:cNvPr>
        <xdr:cNvGrpSpPr/>
      </xdr:nvGrpSpPr>
      <xdr:grpSpPr>
        <a:xfrm>
          <a:off x="3833813" y="1828800"/>
          <a:ext cx="1097280" cy="1097280"/>
          <a:chOff x="1000125" y="1657350"/>
          <a:chExt cx="1097280" cy="1097280"/>
        </a:xfrm>
        <a:solidFill>
          <a:schemeClr val="accent1">
            <a:lumMod val="20000"/>
            <a:lumOff val="80000"/>
          </a:schemeClr>
        </a:solidFill>
      </xdr:grpSpPr>
      <xdr:grpSp>
        <xdr:nvGrpSpPr>
          <xdr:cNvPr id="12" name="组合 5"/>
          <xdr:cNvGrpSpPr/>
        </xdr:nvGrpSpPr>
        <xdr:grpSpPr>
          <a:xfrm>
            <a:off x="1000125" y="1657350"/>
            <a:ext cx="1097280" cy="1097280"/>
            <a:chOff x="1271015" y="603503"/>
            <a:chExt cx="1097280" cy="1097280"/>
          </a:xfrm>
          <a:grpFill/>
        </xdr:grpSpPr>
        <xdr:sp macro="" textlink="">
          <xdr:nvSpPr>
            <xdr:cNvPr id="14" name=" 3"/>
            <xdr:cNvSpPr/>
          </xdr:nvSpPr>
          <xdr:spPr>
            <a:xfrm>
              <a:off x="1271015" y="603503"/>
              <a:ext cx="1097280" cy="1097280"/>
            </a:xfrm>
            <a:prstGeom prst="gear6">
              <a:avLst/>
            </a:prstGeom>
            <a:grpFill/>
          </xdr:spPr>
          <xdr:style>
            <a:lnRef idx="2">
              <a:schemeClr val="lt1">
                <a:hueOff val="0"/>
                <a:satOff val="0"/>
                <a:lumOff val="0"/>
                <a:alphaOff val="0"/>
              </a:schemeClr>
            </a:lnRef>
            <a:fillRef idx="1">
              <a:schemeClr val="accent1">
                <a:hueOff val="0"/>
                <a:satOff val="0"/>
                <a:lumOff val="0"/>
                <a:alphaOff val="0"/>
              </a:schemeClr>
            </a:fillRef>
            <a:effectRef idx="0">
              <a:schemeClr val="accent1">
                <a:hueOff val="0"/>
                <a:satOff val="0"/>
                <a:lumOff val="0"/>
                <a:alphaOff val="0"/>
              </a:schemeClr>
            </a:effectRef>
            <a:fontRef idx="minor">
              <a:schemeClr val="lt1"/>
            </a:fontRef>
          </xdr:style>
          <xdr:txBody>
            <a:bodyPr/>
            <a:lstStyle/>
            <a:p>
              <a:endParaRPr lang="zh-CN" altLang="en-US"/>
            </a:p>
          </xdr:txBody>
        </xdr:sp>
        <xdr:sp macro="" textlink="">
          <xdr:nvSpPr>
            <xdr:cNvPr id="15" name=" 4"/>
            <xdr:cNvSpPr/>
          </xdr:nvSpPr>
          <xdr:spPr>
            <a:xfrm>
              <a:off x="1547258" y="881417"/>
              <a:ext cx="544794" cy="541452"/>
            </a:xfrm>
            <a:prstGeom prst="rect">
              <a:avLst/>
            </a:prstGeom>
            <a:grp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lt1"/>
            </a:fontRef>
          </xdr:style>
          <xdr:txBody>
            <a:bodyPr spcFirstLastPara="0" vert="horz" wrap="square" lIns="21590" tIns="21590" rIns="21590" bIns="21590" numCol="1" spcCol="1270" anchor="ctr" anchorCtr="0">
              <a:noAutofit/>
            </a:bodyPr>
            <a:lstStyle/>
            <a:p>
              <a:pPr lvl="0" algn="ctr" defTabSz="755650">
                <a:lnSpc>
                  <a:spcPct val="90000"/>
                </a:lnSpc>
                <a:spcBef>
                  <a:spcPct val="0"/>
                </a:spcBef>
                <a:spcAft>
                  <a:spcPct val="35000"/>
                </a:spcAft>
              </a:pPr>
              <a:endParaRPr lang="zh-CN" altLang="en-US" sz="1700" kern="1200"/>
            </a:p>
          </xdr:txBody>
        </xdr:sp>
      </xdr:grpSp>
      <xdr:sp macro="" textlink="">
        <xdr:nvSpPr>
          <xdr:cNvPr id="13" name="TextBox 12"/>
          <xdr:cNvSpPr txBox="1"/>
        </xdr:nvSpPr>
        <xdr:spPr>
          <a:xfrm>
            <a:off x="1162050" y="2076449"/>
            <a:ext cx="819150" cy="247651"/>
          </a:xfrm>
          <a:prstGeom prst="rect">
            <a:avLst/>
          </a:prstGeom>
          <a:grp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zh-CN" altLang="en-US" sz="1200" b="0">
                <a:solidFill>
                  <a:schemeClr val="accent5">
                    <a:lumMod val="50000"/>
                  </a:schemeClr>
                </a:solidFill>
                <a:latin typeface="黑体" pitchFamily="2" charset="-122"/>
                <a:ea typeface="黑体" pitchFamily="2" charset="-122"/>
              </a:rPr>
              <a:t>信息查询</a:t>
            </a:r>
          </a:p>
        </xdr:txBody>
      </xdr:sp>
    </xdr:grpSp>
    <xdr:clientData/>
  </xdr:twoCellAnchor>
  <xdr:twoCellAnchor>
    <xdr:from>
      <xdr:col>8</xdr:col>
      <xdr:colOff>409575</xdr:colOff>
      <xdr:row>10</xdr:row>
      <xdr:rowOff>114300</xdr:rowOff>
    </xdr:from>
    <xdr:to>
      <xdr:col>10</xdr:col>
      <xdr:colOff>135255</xdr:colOff>
      <xdr:row>17</xdr:row>
      <xdr:rowOff>11430</xdr:rowOff>
    </xdr:to>
    <xdr:grpSp>
      <xdr:nvGrpSpPr>
        <xdr:cNvPr id="16" name="组合 15">
          <a:hlinkClick xmlns:r="http://schemas.openxmlformats.org/officeDocument/2006/relationships" r:id="rId2"/>
        </xdr:cNvPr>
        <xdr:cNvGrpSpPr/>
      </xdr:nvGrpSpPr>
      <xdr:grpSpPr>
        <a:xfrm>
          <a:off x="5895975" y="1828800"/>
          <a:ext cx="1097280" cy="1097280"/>
          <a:chOff x="1000125" y="1657350"/>
          <a:chExt cx="1097280" cy="1097280"/>
        </a:xfrm>
        <a:solidFill>
          <a:schemeClr val="accent1">
            <a:lumMod val="20000"/>
            <a:lumOff val="80000"/>
          </a:schemeClr>
        </a:solidFill>
      </xdr:grpSpPr>
      <xdr:grpSp>
        <xdr:nvGrpSpPr>
          <xdr:cNvPr id="17" name="组合 5"/>
          <xdr:cNvGrpSpPr/>
        </xdr:nvGrpSpPr>
        <xdr:grpSpPr>
          <a:xfrm>
            <a:off x="1000125" y="1657350"/>
            <a:ext cx="1097280" cy="1097280"/>
            <a:chOff x="1271015" y="603503"/>
            <a:chExt cx="1097280" cy="1097280"/>
          </a:xfrm>
          <a:grpFill/>
        </xdr:grpSpPr>
        <xdr:sp macro="" textlink="">
          <xdr:nvSpPr>
            <xdr:cNvPr id="19" name=" 3"/>
            <xdr:cNvSpPr/>
          </xdr:nvSpPr>
          <xdr:spPr>
            <a:xfrm>
              <a:off x="1271015" y="603503"/>
              <a:ext cx="1097280" cy="1097280"/>
            </a:xfrm>
            <a:prstGeom prst="gear6">
              <a:avLst/>
            </a:prstGeom>
            <a:grpFill/>
          </xdr:spPr>
          <xdr:style>
            <a:lnRef idx="2">
              <a:schemeClr val="lt1">
                <a:hueOff val="0"/>
                <a:satOff val="0"/>
                <a:lumOff val="0"/>
                <a:alphaOff val="0"/>
              </a:schemeClr>
            </a:lnRef>
            <a:fillRef idx="1">
              <a:schemeClr val="accent1">
                <a:hueOff val="0"/>
                <a:satOff val="0"/>
                <a:lumOff val="0"/>
                <a:alphaOff val="0"/>
              </a:schemeClr>
            </a:fillRef>
            <a:effectRef idx="0">
              <a:schemeClr val="accent1">
                <a:hueOff val="0"/>
                <a:satOff val="0"/>
                <a:lumOff val="0"/>
                <a:alphaOff val="0"/>
              </a:schemeClr>
            </a:effectRef>
            <a:fontRef idx="minor">
              <a:schemeClr val="lt1"/>
            </a:fontRef>
          </xdr:style>
          <xdr:txBody>
            <a:bodyPr/>
            <a:lstStyle/>
            <a:p>
              <a:endParaRPr lang="zh-CN" altLang="en-US"/>
            </a:p>
          </xdr:txBody>
        </xdr:sp>
        <xdr:sp macro="" textlink="">
          <xdr:nvSpPr>
            <xdr:cNvPr id="20" name=" 4"/>
            <xdr:cNvSpPr/>
          </xdr:nvSpPr>
          <xdr:spPr>
            <a:xfrm>
              <a:off x="1547258" y="881417"/>
              <a:ext cx="544794" cy="541452"/>
            </a:xfrm>
            <a:prstGeom prst="rect">
              <a:avLst/>
            </a:prstGeom>
            <a:grp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lt1"/>
            </a:fontRef>
          </xdr:style>
          <xdr:txBody>
            <a:bodyPr spcFirstLastPara="0" vert="horz" wrap="square" lIns="21590" tIns="21590" rIns="21590" bIns="21590" numCol="1" spcCol="1270" anchor="ctr" anchorCtr="0">
              <a:noAutofit/>
            </a:bodyPr>
            <a:lstStyle/>
            <a:p>
              <a:pPr lvl="0" algn="ctr" defTabSz="755650">
                <a:lnSpc>
                  <a:spcPct val="90000"/>
                </a:lnSpc>
                <a:spcBef>
                  <a:spcPct val="0"/>
                </a:spcBef>
                <a:spcAft>
                  <a:spcPct val="35000"/>
                </a:spcAft>
              </a:pPr>
              <a:endParaRPr lang="zh-CN" altLang="en-US" sz="1700" kern="1200"/>
            </a:p>
          </xdr:txBody>
        </xdr:sp>
      </xdr:grpSp>
      <xdr:sp macro="" textlink="">
        <xdr:nvSpPr>
          <xdr:cNvPr id="18" name="TextBox 17"/>
          <xdr:cNvSpPr txBox="1"/>
        </xdr:nvSpPr>
        <xdr:spPr>
          <a:xfrm>
            <a:off x="1171575" y="2076449"/>
            <a:ext cx="819150" cy="247651"/>
          </a:xfrm>
          <a:prstGeom prst="rect">
            <a:avLst/>
          </a:prstGeom>
          <a:grp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zh-CN" altLang="en-US" sz="1200" b="0">
                <a:solidFill>
                  <a:schemeClr val="accent5">
                    <a:lumMod val="50000"/>
                  </a:schemeClr>
                </a:solidFill>
                <a:latin typeface="黑体" pitchFamily="2" charset="-122"/>
                <a:ea typeface="黑体" pitchFamily="2" charset="-122"/>
              </a:rPr>
              <a:t>信息修改</a:t>
            </a:r>
          </a:p>
        </xdr:txBody>
      </xdr:sp>
    </xdr:grpSp>
    <xdr:clientData/>
  </xdr:twoCellAnchor>
  <xdr:twoCellAnchor>
    <xdr:from>
      <xdr:col>2</xdr:col>
      <xdr:colOff>400050</xdr:colOff>
      <xdr:row>10</xdr:row>
      <xdr:rowOff>114300</xdr:rowOff>
    </xdr:from>
    <xdr:to>
      <xdr:col>4</xdr:col>
      <xdr:colOff>125730</xdr:colOff>
      <xdr:row>17</xdr:row>
      <xdr:rowOff>11430</xdr:rowOff>
    </xdr:to>
    <xdr:grpSp>
      <xdr:nvGrpSpPr>
        <xdr:cNvPr id="21" name="组合 20">
          <a:hlinkClick xmlns:r="http://schemas.openxmlformats.org/officeDocument/2006/relationships" r:id="rId3"/>
        </xdr:cNvPr>
        <xdr:cNvGrpSpPr/>
      </xdr:nvGrpSpPr>
      <xdr:grpSpPr>
        <a:xfrm>
          <a:off x="1771650" y="1828800"/>
          <a:ext cx="1097280" cy="1097280"/>
          <a:chOff x="1000125" y="1657350"/>
          <a:chExt cx="1097280" cy="1097280"/>
        </a:xfrm>
        <a:solidFill>
          <a:schemeClr val="accent1">
            <a:lumMod val="20000"/>
            <a:lumOff val="80000"/>
          </a:schemeClr>
        </a:solidFill>
      </xdr:grpSpPr>
      <xdr:grpSp>
        <xdr:nvGrpSpPr>
          <xdr:cNvPr id="22" name="组合 5"/>
          <xdr:cNvGrpSpPr/>
        </xdr:nvGrpSpPr>
        <xdr:grpSpPr>
          <a:xfrm>
            <a:off x="1000125" y="1657350"/>
            <a:ext cx="1097280" cy="1097280"/>
            <a:chOff x="1271015" y="603503"/>
            <a:chExt cx="1097280" cy="1097280"/>
          </a:xfrm>
          <a:grpFill/>
        </xdr:grpSpPr>
        <xdr:sp macro="" textlink="">
          <xdr:nvSpPr>
            <xdr:cNvPr id="24" name=" 3"/>
            <xdr:cNvSpPr/>
          </xdr:nvSpPr>
          <xdr:spPr>
            <a:xfrm>
              <a:off x="1271015" y="603503"/>
              <a:ext cx="1097280" cy="1097280"/>
            </a:xfrm>
            <a:prstGeom prst="gear6">
              <a:avLst/>
            </a:prstGeom>
            <a:grpFill/>
          </xdr:spPr>
          <xdr:style>
            <a:lnRef idx="2">
              <a:schemeClr val="lt1">
                <a:hueOff val="0"/>
                <a:satOff val="0"/>
                <a:lumOff val="0"/>
                <a:alphaOff val="0"/>
              </a:schemeClr>
            </a:lnRef>
            <a:fillRef idx="1">
              <a:schemeClr val="accent1">
                <a:hueOff val="0"/>
                <a:satOff val="0"/>
                <a:lumOff val="0"/>
                <a:alphaOff val="0"/>
              </a:schemeClr>
            </a:fillRef>
            <a:effectRef idx="0">
              <a:schemeClr val="accent1">
                <a:hueOff val="0"/>
                <a:satOff val="0"/>
                <a:lumOff val="0"/>
                <a:alphaOff val="0"/>
              </a:schemeClr>
            </a:effectRef>
            <a:fontRef idx="minor">
              <a:schemeClr val="lt1"/>
            </a:fontRef>
          </xdr:style>
          <xdr:txBody>
            <a:bodyPr/>
            <a:lstStyle/>
            <a:p>
              <a:endParaRPr lang="zh-CN" altLang="en-US"/>
            </a:p>
          </xdr:txBody>
        </xdr:sp>
        <xdr:sp macro="" textlink="">
          <xdr:nvSpPr>
            <xdr:cNvPr id="25" name=" 4"/>
            <xdr:cNvSpPr/>
          </xdr:nvSpPr>
          <xdr:spPr>
            <a:xfrm>
              <a:off x="1547258" y="881417"/>
              <a:ext cx="544794" cy="541452"/>
            </a:xfrm>
            <a:prstGeom prst="rect">
              <a:avLst/>
            </a:prstGeom>
            <a:grp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lt1"/>
            </a:fontRef>
          </xdr:style>
          <xdr:txBody>
            <a:bodyPr spcFirstLastPara="0" vert="horz" wrap="square" lIns="21590" tIns="21590" rIns="21590" bIns="21590" numCol="1" spcCol="1270" anchor="ctr" anchorCtr="0">
              <a:noAutofit/>
            </a:bodyPr>
            <a:lstStyle/>
            <a:p>
              <a:pPr lvl="0" algn="ctr" defTabSz="755650">
                <a:lnSpc>
                  <a:spcPct val="90000"/>
                </a:lnSpc>
                <a:spcBef>
                  <a:spcPct val="0"/>
                </a:spcBef>
                <a:spcAft>
                  <a:spcPct val="35000"/>
                </a:spcAft>
              </a:pPr>
              <a:endParaRPr lang="zh-CN" altLang="en-US" sz="1700" kern="1200"/>
            </a:p>
          </xdr:txBody>
        </xdr:sp>
      </xdr:grpSp>
      <xdr:sp macro="" textlink="">
        <xdr:nvSpPr>
          <xdr:cNvPr id="23" name="TextBox 22"/>
          <xdr:cNvSpPr txBox="1"/>
        </xdr:nvSpPr>
        <xdr:spPr>
          <a:xfrm>
            <a:off x="1171575" y="2076449"/>
            <a:ext cx="819150" cy="247651"/>
          </a:xfrm>
          <a:prstGeom prst="rect">
            <a:avLst/>
          </a:prstGeom>
          <a:grp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zh-CN" altLang="en-US" sz="1200" b="0">
                <a:solidFill>
                  <a:schemeClr val="accent5">
                    <a:lumMod val="50000"/>
                  </a:schemeClr>
                </a:solidFill>
                <a:latin typeface="黑体" pitchFamily="2" charset="-122"/>
                <a:ea typeface="黑体" pitchFamily="2" charset="-122"/>
              </a:rPr>
              <a:t>信息登记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6"/>
  <sheetViews>
    <sheetView showGridLines="0" tabSelected="1" workbookViewId="0">
      <selection activeCell="N18" sqref="N18"/>
    </sheetView>
  </sheetViews>
  <sheetFormatPr defaultRowHeight="13.5"/>
  <sheetData>
    <row r="1" spans="1:13">
      <c r="A1" s="25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</row>
    <row r="2" spans="1:13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</row>
    <row r="3" spans="1:13">
      <c r="A3" s="26" t="s">
        <v>70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</row>
    <row r="4" spans="1:13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13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13">
      <c r="A6" s="26"/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</row>
    <row r="7" spans="1:13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</row>
    <row r="8" spans="1:13">
      <c r="A8" s="26"/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</row>
    <row r="9" spans="1:13">
      <c r="A9" s="25"/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</row>
    <row r="10" spans="1:13">
      <c r="A10" s="25"/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</row>
    <row r="11" spans="1:13">
      <c r="A11" s="25"/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</row>
    <row r="12" spans="1:13">
      <c r="A12" s="25"/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</row>
    <row r="13" spans="1:13">
      <c r="A13" s="25"/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</row>
    <row r="14" spans="1:13">
      <c r="A14" s="25"/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</row>
    <row r="15" spans="1:13">
      <c r="A15" s="25"/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</row>
    <row r="16" spans="1:13">
      <c r="A16" s="25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</row>
    <row r="17" spans="1:13">
      <c r="A17" s="25"/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</row>
    <row r="18" spans="1:13">
      <c r="A18" s="25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</row>
    <row r="19" spans="1:13">
      <c r="A19" s="25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</row>
    <row r="20" spans="1:13">
      <c r="A20" s="25"/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</row>
    <row r="21" spans="1:13">
      <c r="A21" s="25"/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</row>
    <row r="22" spans="1:13">
      <c r="A22" s="25"/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</row>
    <row r="23" spans="1:13">
      <c r="A23" s="25"/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</row>
    <row r="24" spans="1:13">
      <c r="A24" s="25"/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</row>
    <row r="25" spans="1:13">
      <c r="A25" s="25"/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</row>
    <row r="26" spans="1:13">
      <c r="A26" s="25"/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</row>
  </sheetData>
  <mergeCells count="1">
    <mergeCell ref="A3:M8"/>
  </mergeCells>
  <phoneticPr fontId="1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AL10"/>
  <sheetViews>
    <sheetView showGridLines="0" workbookViewId="0">
      <selection activeCell="V3" sqref="V3"/>
    </sheetView>
  </sheetViews>
  <sheetFormatPr defaultRowHeight="16.5"/>
  <cols>
    <col min="1" max="1" width="4.75" style="7" bestFit="1" customWidth="1"/>
    <col min="2" max="2" width="8" style="8" bestFit="1" customWidth="1"/>
    <col min="3" max="3" width="4.75" style="7" bestFit="1" customWidth="1"/>
    <col min="4" max="4" width="8" style="8" customWidth="1"/>
    <col min="5" max="6" width="4.75" style="7" bestFit="1" customWidth="1"/>
    <col min="7" max="8" width="9" style="7" bestFit="1" customWidth="1"/>
    <col min="9" max="9" width="8" style="7" bestFit="1" customWidth="1"/>
    <col min="10" max="10" width="4.75" style="10" bestFit="1" customWidth="1"/>
    <col min="11" max="12" width="4.75" style="7" bestFit="1" customWidth="1"/>
    <col min="13" max="14" width="8" style="7" bestFit="1" customWidth="1"/>
    <col min="15" max="15" width="4.75" style="7" bestFit="1" customWidth="1"/>
    <col min="16" max="16" width="8" style="7" bestFit="1" customWidth="1"/>
    <col min="17" max="17" width="20.5" style="8" bestFit="1" customWidth="1"/>
    <col min="18" max="18" width="11.125" style="10" bestFit="1" customWidth="1"/>
    <col min="19" max="19" width="9.625" style="7" bestFit="1" customWidth="1"/>
    <col min="20" max="20" width="12.5" style="7" customWidth="1"/>
    <col min="21" max="21" width="8" style="7" bestFit="1" customWidth="1"/>
    <col min="22" max="23" width="9" style="7" bestFit="1" customWidth="1"/>
    <col min="24" max="24" width="12.875" style="8" customWidth="1"/>
    <col min="25" max="25" width="11.125" style="11" bestFit="1" customWidth="1"/>
    <col min="26" max="26" width="13" style="7" customWidth="1"/>
    <col min="27" max="27" width="16.625" style="2" customWidth="1"/>
  </cols>
  <sheetData>
    <row r="1" spans="1:27" ht="32.25" customHeight="1">
      <c r="A1" s="27" t="s">
        <v>46</v>
      </c>
      <c r="B1" s="28"/>
      <c r="C1" s="28"/>
      <c r="D1" s="28"/>
      <c r="E1" s="28"/>
      <c r="F1" s="28"/>
      <c r="G1" s="28"/>
      <c r="H1" s="30" t="s">
        <v>71</v>
      </c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9"/>
    </row>
    <row r="2" spans="1:27" s="3" customFormat="1" ht="24.75" customHeight="1">
      <c r="A2" s="5" t="s">
        <v>0</v>
      </c>
      <c r="B2" s="6" t="s">
        <v>2</v>
      </c>
      <c r="C2" s="5" t="s">
        <v>3</v>
      </c>
      <c r="D2" s="5" t="s">
        <v>1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5" t="s">
        <v>9</v>
      </c>
      <c r="K2" s="5" t="s">
        <v>10</v>
      </c>
      <c r="L2" s="5" t="s">
        <v>11</v>
      </c>
      <c r="M2" s="5" t="s">
        <v>12</v>
      </c>
      <c r="N2" s="5" t="s">
        <v>13</v>
      </c>
      <c r="O2" s="5" t="s">
        <v>14</v>
      </c>
      <c r="P2" s="5" t="s">
        <v>56</v>
      </c>
      <c r="Q2" s="5" t="s">
        <v>15</v>
      </c>
      <c r="R2" s="5" t="s">
        <v>16</v>
      </c>
      <c r="S2" s="5" t="s">
        <v>17</v>
      </c>
      <c r="T2" s="5" t="s">
        <v>18</v>
      </c>
      <c r="U2" s="5" t="s">
        <v>19</v>
      </c>
      <c r="V2" s="5" t="s">
        <v>20</v>
      </c>
      <c r="W2" s="5" t="s">
        <v>21</v>
      </c>
      <c r="X2" s="6" t="s">
        <v>22</v>
      </c>
      <c r="Y2" s="5" t="s">
        <v>23</v>
      </c>
      <c r="Z2" s="5" t="s">
        <v>24</v>
      </c>
      <c r="AA2" s="4"/>
    </row>
    <row r="3" spans="1:27" ht="63.75" customHeight="1">
      <c r="A3" s="7">
        <v>1</v>
      </c>
      <c r="B3" s="8" t="s">
        <v>49</v>
      </c>
      <c r="C3" s="7" t="s">
        <v>52</v>
      </c>
      <c r="D3" s="8" t="s">
        <v>47</v>
      </c>
      <c r="E3" s="7" t="s">
        <v>32</v>
      </c>
      <c r="F3" s="7" t="s">
        <v>33</v>
      </c>
      <c r="G3" s="9">
        <v>35674</v>
      </c>
      <c r="I3" s="7" t="s">
        <v>35</v>
      </c>
      <c r="J3" s="10">
        <f ca="1">DATEDIF(R3,TODAY(),"Y")</f>
        <v>40</v>
      </c>
      <c r="K3" s="7" t="s">
        <v>26</v>
      </c>
      <c r="L3" s="7" t="s">
        <v>27</v>
      </c>
      <c r="M3" s="7" t="s">
        <v>63</v>
      </c>
      <c r="N3" s="7" t="s">
        <v>28</v>
      </c>
      <c r="O3" s="7" t="s">
        <v>60</v>
      </c>
      <c r="P3" s="7" t="s">
        <v>58</v>
      </c>
      <c r="Q3" s="8" t="s">
        <v>29</v>
      </c>
      <c r="R3" s="11">
        <f>DATE(MID(Q3,7,4),MID(Q3,11,2),MID(Q3,13,2))</f>
        <v>28001</v>
      </c>
      <c r="S3" s="7" t="s">
        <v>43</v>
      </c>
      <c r="T3" s="7" t="s">
        <v>36</v>
      </c>
      <c r="U3" s="7" t="s">
        <v>39</v>
      </c>
      <c r="V3" s="9">
        <v>35674</v>
      </c>
      <c r="X3" s="8">
        <v>1380001234</v>
      </c>
      <c r="Y3" s="11">
        <f ca="1">DATE(YEAR(TODAY()),MONTH(R3),DAY(R3))</f>
        <v>42976</v>
      </c>
    </row>
    <row r="4" spans="1:27" ht="63" customHeight="1">
      <c r="A4" s="7">
        <v>2</v>
      </c>
      <c r="B4" s="8" t="s">
        <v>50</v>
      </c>
      <c r="C4" s="7" t="s">
        <v>53</v>
      </c>
      <c r="D4" s="8" t="s">
        <v>48</v>
      </c>
      <c r="E4" s="7" t="s">
        <v>25</v>
      </c>
      <c r="F4" s="7" t="s">
        <v>34</v>
      </c>
      <c r="G4" s="9">
        <v>35248</v>
      </c>
      <c r="I4" s="7" t="s">
        <v>35</v>
      </c>
      <c r="J4" s="10">
        <f ca="1">DATEDIF(R4,TODAY(),"Y")</f>
        <v>40</v>
      </c>
      <c r="K4" s="7" t="s">
        <v>26</v>
      </c>
      <c r="L4" s="7" t="s">
        <v>27</v>
      </c>
      <c r="M4" s="7" t="s">
        <v>62</v>
      </c>
      <c r="N4" s="7" t="s">
        <v>28</v>
      </c>
      <c r="O4" s="7" t="s">
        <v>61</v>
      </c>
      <c r="P4" s="7" t="s">
        <v>59</v>
      </c>
      <c r="Q4" s="8" t="s">
        <v>41</v>
      </c>
      <c r="R4" s="11">
        <f t="shared" ref="R4:R5" si="0">DATE(MID(Q4,7,4),MID(Q4,11,2),MID(Q4,13,2))</f>
        <v>28118</v>
      </c>
      <c r="S4" s="7" t="s">
        <v>43</v>
      </c>
      <c r="T4" s="7" t="s">
        <v>37</v>
      </c>
      <c r="U4" s="7" t="s">
        <v>40</v>
      </c>
      <c r="V4" s="9">
        <v>35248</v>
      </c>
      <c r="X4" s="8" t="s">
        <v>65</v>
      </c>
      <c r="Y4" s="11">
        <f t="shared" ref="Y4:Y5" ca="1" si="1">DATE(YEAR(TODAY()),MONTH(R4),DAY(R4))</f>
        <v>43093</v>
      </c>
    </row>
    <row r="5" spans="1:27">
      <c r="A5" s="7">
        <v>3</v>
      </c>
      <c r="B5" s="8" t="s">
        <v>51</v>
      </c>
      <c r="C5" s="7" t="s">
        <v>45</v>
      </c>
      <c r="D5" s="8" t="s">
        <v>54</v>
      </c>
      <c r="E5" s="7" t="s">
        <v>25</v>
      </c>
      <c r="F5" s="7" t="s">
        <v>34</v>
      </c>
      <c r="G5" s="9">
        <v>39967</v>
      </c>
      <c r="H5" s="9">
        <v>42225</v>
      </c>
      <c r="I5" s="7" t="s">
        <v>42</v>
      </c>
      <c r="J5" s="10">
        <f ca="1">DATEDIF(R5,TODAY(),"Y")</f>
        <v>29</v>
      </c>
      <c r="K5" s="7" t="s">
        <v>26</v>
      </c>
      <c r="L5" s="7" t="s">
        <v>27</v>
      </c>
      <c r="M5" s="7" t="s">
        <v>30</v>
      </c>
      <c r="N5" s="7" t="s">
        <v>28</v>
      </c>
      <c r="O5" s="7" t="s">
        <v>31</v>
      </c>
      <c r="P5" s="7" t="s">
        <v>57</v>
      </c>
      <c r="Q5" s="8" t="s">
        <v>67</v>
      </c>
      <c r="R5" s="11">
        <f t="shared" si="0"/>
        <v>32138</v>
      </c>
      <c r="S5" s="7" t="s">
        <v>44</v>
      </c>
      <c r="T5" s="7" t="s">
        <v>38</v>
      </c>
      <c r="U5" s="7" t="s">
        <v>40</v>
      </c>
      <c r="V5" s="9">
        <v>39967</v>
      </c>
      <c r="W5" s="9">
        <v>42225</v>
      </c>
      <c r="X5" s="8" t="s">
        <v>66</v>
      </c>
      <c r="Y5" s="11">
        <f t="shared" ca="1" si="1"/>
        <v>43096</v>
      </c>
      <c r="Z5" s="7" t="s">
        <v>69</v>
      </c>
    </row>
    <row r="6" spans="1:27">
      <c r="G6" s="9"/>
      <c r="R6" s="11"/>
    </row>
    <row r="7" spans="1:27">
      <c r="G7" s="9"/>
      <c r="H7" s="9"/>
      <c r="R7" s="11"/>
    </row>
    <row r="8" spans="1:27">
      <c r="E8" s="8"/>
      <c r="G8" s="8"/>
      <c r="I8" s="8"/>
      <c r="K8" s="8"/>
      <c r="M8" s="8"/>
      <c r="O8" s="8"/>
      <c r="P8" s="8"/>
      <c r="Q8" s="7"/>
      <c r="R8" s="12"/>
      <c r="T8" s="8"/>
      <c r="V8" s="8"/>
      <c r="Y8" s="12"/>
    </row>
    <row r="10" spans="1:27">
      <c r="E10" s="8"/>
      <c r="G10" s="8"/>
      <c r="I10" s="8"/>
      <c r="K10" s="8"/>
      <c r="Q10" s="7"/>
      <c r="Y10" s="10"/>
    </row>
  </sheetData>
  <phoneticPr fontId="1" type="noConversion"/>
  <hyperlinks>
    <hyperlink ref="H1" location="首页!A1" display="返回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B2:G17"/>
  <sheetViews>
    <sheetView showGridLines="0" workbookViewId="0">
      <selection activeCell="L8" sqref="L8"/>
    </sheetView>
  </sheetViews>
  <sheetFormatPr defaultRowHeight="16.5"/>
  <cols>
    <col min="1" max="1" width="3.875" customWidth="1"/>
    <col min="2" max="2" width="12.5" style="15" customWidth="1"/>
    <col min="3" max="3" width="20.5" style="15" bestFit="1" customWidth="1"/>
    <col min="4" max="4" width="1.375" style="15" customWidth="1"/>
    <col min="5" max="5" width="13.25" style="15" bestFit="1" customWidth="1"/>
    <col min="6" max="6" width="23.25" style="15" bestFit="1" customWidth="1"/>
    <col min="9" max="9" width="11.625" bestFit="1" customWidth="1"/>
    <col min="10" max="10" width="9.5" bestFit="1" customWidth="1"/>
    <col min="12" max="12" width="11.625" bestFit="1" customWidth="1"/>
    <col min="13" max="13" width="10.5" bestFit="1" customWidth="1"/>
  </cols>
  <sheetData>
    <row r="2" spans="2:7" ht="19.5" customHeight="1">
      <c r="B2" s="13" t="s">
        <v>64</v>
      </c>
      <c r="C2" s="13"/>
      <c r="D2" s="13"/>
      <c r="E2" s="13"/>
      <c r="F2" s="13"/>
    </row>
    <row r="3" spans="2:7" ht="7.5" customHeight="1">
      <c r="B3" s="21"/>
      <c r="C3" s="21"/>
      <c r="D3" s="21"/>
      <c r="E3" s="21"/>
      <c r="F3" s="21"/>
    </row>
    <row r="4" spans="2:7" ht="21.75" customHeight="1">
      <c r="B4" s="22" t="s">
        <v>2</v>
      </c>
      <c r="C4" s="23" t="s">
        <v>68</v>
      </c>
      <c r="D4" s="14"/>
      <c r="G4" s="31" t="s">
        <v>71</v>
      </c>
    </row>
    <row r="5" spans="2:7" s="1" customFormat="1" ht="7.5" customHeight="1">
      <c r="B5" s="15"/>
      <c r="C5" s="15"/>
      <c r="D5" s="15"/>
      <c r="E5" s="15"/>
      <c r="F5" s="15"/>
    </row>
    <row r="6" spans="2:7" s="1" customFormat="1" ht="22.5" customHeight="1">
      <c r="B6" s="20" t="s">
        <v>3</v>
      </c>
      <c r="C6" s="18" t="str">
        <f>IFERROR(VLOOKUP(C4,员工登记表!B:Z,2,0),"")</f>
        <v>王五</v>
      </c>
      <c r="D6" s="16"/>
      <c r="E6" s="20" t="s">
        <v>14</v>
      </c>
      <c r="F6" s="18" t="str">
        <f>IFERROR(VLOOKUP(C4,员工登记表!B:Z,14,0),"")</f>
        <v>北京</v>
      </c>
    </row>
    <row r="7" spans="2:7" s="1" customFormat="1" ht="22.5" customHeight="1">
      <c r="B7" s="20" t="s">
        <v>1</v>
      </c>
      <c r="C7" s="18" t="str">
        <f>IFERROR(VLOOKUP(C4,员工登记表!B:Z,3,0),"")</f>
        <v>技术部</v>
      </c>
      <c r="D7" s="16"/>
      <c r="E7" s="20" t="s">
        <v>55</v>
      </c>
      <c r="F7" s="18" t="str">
        <f>IFERROR(VLOOKUP(C4,员工登记表!B:Z,15,0),"")</f>
        <v>维吾尔族</v>
      </c>
    </row>
    <row r="8" spans="2:7" s="1" customFormat="1" ht="22.5" customHeight="1">
      <c r="B8" s="20" t="s">
        <v>4</v>
      </c>
      <c r="C8" s="18" t="str">
        <f>IFERROR(VLOOKUP(C4,员工登记表!B:Z,4,0),"")</f>
        <v>男</v>
      </c>
      <c r="D8" s="16"/>
      <c r="E8" s="20" t="s">
        <v>15</v>
      </c>
      <c r="F8" s="24" t="str">
        <f>IFERROR(VLOOKUP(C4,员工登记表!B:Z,16,0),"")</f>
        <v>110160198712276046</v>
      </c>
    </row>
    <row r="9" spans="2:7" s="1" customFormat="1" ht="22.5" customHeight="1">
      <c r="B9" s="20" t="s">
        <v>5</v>
      </c>
      <c r="C9" s="18" t="str">
        <f>IFERROR(VLOOKUP(C4,员工登记表!B:Z,5,0),"")</f>
        <v>职员</v>
      </c>
      <c r="D9" s="16"/>
      <c r="E9" s="20" t="s">
        <v>16</v>
      </c>
      <c r="F9" s="19">
        <f>IFERROR(VLOOKUP(C4,员工登记表!B:Z,17,0),"")</f>
        <v>32138</v>
      </c>
    </row>
    <row r="10" spans="2:7" ht="22.5" customHeight="1">
      <c r="B10" s="20" t="s">
        <v>6</v>
      </c>
      <c r="C10" s="19">
        <f>IFERROR(VLOOKUP(C4,员工登记表!B:Z,6,0),"")</f>
        <v>39967</v>
      </c>
      <c r="D10" s="17"/>
      <c r="E10" s="20" t="s">
        <v>17</v>
      </c>
      <c r="F10" s="18" t="str">
        <f>IFERROR(VLOOKUP(C4,员工登记表!B:Z,18,0),"")</f>
        <v>北京</v>
      </c>
    </row>
    <row r="11" spans="2:7" ht="22.5" customHeight="1">
      <c r="B11" s="20" t="s">
        <v>7</v>
      </c>
      <c r="C11" s="18">
        <f>IFERROR(VLOOKUP(C4,员工登记表!B:Z,7,0),"")</f>
        <v>42225</v>
      </c>
      <c r="D11" s="16"/>
      <c r="E11" s="20" t="s">
        <v>18</v>
      </c>
      <c r="F11" s="18" t="str">
        <f>IFERROR(VLOOKUP(C4,员工登记表!B:Z,19,0),"")</f>
        <v>广州</v>
      </c>
    </row>
    <row r="12" spans="2:7" ht="22.5" customHeight="1">
      <c r="B12" s="20" t="s">
        <v>8</v>
      </c>
      <c r="C12" s="18" t="str">
        <f>IFERROR(VLOOKUP(C4,员工登记表!B:Z,8,0),"")</f>
        <v>离职</v>
      </c>
      <c r="D12" s="16"/>
      <c r="E12" s="20" t="s">
        <v>19</v>
      </c>
      <c r="F12" s="18" t="str">
        <f>IFERROR(VLOOKUP(C4,员工登记表!B:Z,20,0),"")</f>
        <v>城镇</v>
      </c>
    </row>
    <row r="13" spans="2:7" ht="22.5" customHeight="1">
      <c r="B13" s="20" t="s">
        <v>9</v>
      </c>
      <c r="C13" s="18">
        <f ca="1">IFERROR(VLOOKUP(C4,员工登记表!B:Z,9,0),"")</f>
        <v>29</v>
      </c>
      <c r="D13" s="16"/>
      <c r="E13" s="20" t="s">
        <v>20</v>
      </c>
      <c r="F13" s="19">
        <f>IFERROR(VLOOKUP(C4,员工登记表!B:Z,21,0),"")</f>
        <v>39967</v>
      </c>
    </row>
    <row r="14" spans="2:7" ht="22.5" customHeight="1">
      <c r="B14" s="20" t="s">
        <v>10</v>
      </c>
      <c r="C14" s="18" t="str">
        <f>IFERROR(VLOOKUP(C4,员工登记表!B:Z,10,0),"")</f>
        <v>已婚</v>
      </c>
      <c r="D14" s="16"/>
      <c r="E14" s="20" t="s">
        <v>21</v>
      </c>
      <c r="F14" s="18">
        <f>IFERROR(VLOOKUP(C4,员工登记表!B:Z,22,0),"")</f>
        <v>42225</v>
      </c>
    </row>
    <row r="15" spans="2:7" ht="22.5" customHeight="1">
      <c r="B15" s="20" t="s">
        <v>11</v>
      </c>
      <c r="C15" s="18" t="str">
        <f>IFERROR(VLOOKUP(C4,员工登记表!B:Z,11,0),"")</f>
        <v>本科</v>
      </c>
      <c r="D15" s="16"/>
      <c r="E15" s="20" t="s">
        <v>22</v>
      </c>
      <c r="F15" s="24" t="str">
        <f>IFERROR(VLOOKUP(C4,员工登记表!B:Z,23,0),"")</f>
        <v>1380001354</v>
      </c>
    </row>
    <row r="16" spans="2:7" ht="22.5" customHeight="1">
      <c r="B16" s="20" t="s">
        <v>12</v>
      </c>
      <c r="C16" s="18" t="str">
        <f>IFERROR(VLOOKUP(C4,员工登记表!B:Z,12,0),"")</f>
        <v>物理</v>
      </c>
      <c r="D16" s="16"/>
      <c r="E16" s="20" t="s">
        <v>23</v>
      </c>
      <c r="F16" s="19">
        <f ca="1">IFERROR(VLOOKUP(C4,员工登记表!B:Z,24,0),"")</f>
        <v>43096</v>
      </c>
    </row>
    <row r="17" spans="2:6" ht="22.5" customHeight="1">
      <c r="B17" s="20" t="s">
        <v>13</v>
      </c>
      <c r="C17" s="18" t="str">
        <f>IFERROR(VLOOKUP(C4,员工登记表!B:Z,13,0),"")</f>
        <v>党员</v>
      </c>
      <c r="D17" s="16"/>
      <c r="E17" s="20" t="s">
        <v>24</v>
      </c>
      <c r="F17" s="18" t="str">
        <f>IFERROR(VLOOKUP(C4,员工登记表!B:Z,25,0),"")</f>
        <v>离职</v>
      </c>
    </row>
  </sheetData>
  <mergeCells count="1">
    <mergeCell ref="B2:F2"/>
  </mergeCells>
  <phoneticPr fontId="1" type="noConversion"/>
  <hyperlinks>
    <hyperlink ref="G4" location="首页!A1" display="返回"/>
  </hyperlink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首页</vt:lpstr>
      <vt:lpstr>员工登记表</vt:lpstr>
      <vt:lpstr>员工查询表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2013-04-09T09:35:21Z</dcterms:created>
  <dcterms:modified xsi:type="dcterms:W3CDTF">2017-03-31T07:23:03Z</dcterms:modified>
</cp:coreProperties>
</file>